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line W\Licitação RECEPÇÃO\Documentos Instrutórios\"/>
    </mc:Choice>
  </mc:AlternateContent>
  <xr:revisionPtr revIDLastSave="0" documentId="8_{B65A142F-2387-4DE8-8545-DEAAAFEE01E2}" xr6:coauthVersionLast="45" xr6:coauthVersionMax="45" xr10:uidLastSave="{00000000-0000-0000-0000-000000000000}"/>
  <bookViews>
    <workbookView xWindow="-120" yWindow="-120" windowWidth="29040" windowHeight="15990" tabRatio="928" activeTab="2" xr2:uid="{00000000-000D-0000-FFFF-FFFF00000000}"/>
  </bookViews>
  <sheets>
    <sheet name="RECEPÇÃO SALVADOR" sheetId="20" r:id="rId1"/>
    <sheet name="RECEPÇÃO VIT. CONQUISTA" sheetId="16" r:id="rId2"/>
    <sheet name="VALOR LIMITE GLOBAL" sheetId="2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2" i="20" l="1"/>
  <c r="C62" i="16" l="1"/>
  <c r="C62" i="20"/>
  <c r="C21" i="16" l="1"/>
  <c r="C34" i="16" l="1"/>
  <c r="C34" i="20"/>
  <c r="C21" i="20"/>
  <c r="C43" i="20" l="1"/>
  <c r="C13" i="20" l="1"/>
  <c r="C43" i="16"/>
  <c r="F71" i="20" l="1"/>
  <c r="F72" i="20"/>
  <c r="F73" i="20"/>
  <c r="F70" i="20"/>
  <c r="F69" i="20"/>
  <c r="F20" i="20"/>
  <c r="C50" i="20"/>
  <c r="C110" i="20"/>
  <c r="F19" i="20"/>
  <c r="F74" i="20" l="1"/>
  <c r="C113" i="20" s="1"/>
  <c r="C112" i="20"/>
  <c r="F21" i="20"/>
  <c r="C50" i="16"/>
  <c r="C13" i="16"/>
  <c r="C48" i="20" l="1"/>
  <c r="F27" i="20"/>
  <c r="F32" i="20"/>
  <c r="F31" i="20"/>
  <c r="F29" i="20"/>
  <c r="F26" i="20"/>
  <c r="F33" i="20"/>
  <c r="F28" i="20"/>
  <c r="F30" i="20"/>
  <c r="F71" i="16"/>
  <c r="F70" i="16"/>
  <c r="F73" i="16"/>
  <c r="F69" i="16"/>
  <c r="F72" i="16"/>
  <c r="F20" i="16"/>
  <c r="F19" i="16"/>
  <c r="C111" i="16"/>
  <c r="F34" i="20" l="1"/>
  <c r="C49" i="20" s="1"/>
  <c r="C51" i="20" s="1"/>
  <c r="C111" i="20" s="1"/>
  <c r="F74" i="16"/>
  <c r="F82" i="16" s="1"/>
  <c r="F21" i="16"/>
  <c r="C48" i="16" l="1"/>
  <c r="F29" i="16"/>
  <c r="F27" i="16"/>
  <c r="F30" i="16"/>
  <c r="F33" i="16"/>
  <c r="F31" i="16"/>
  <c r="F32" i="16"/>
  <c r="F28" i="16"/>
  <c r="F26" i="16"/>
  <c r="C113" i="16"/>
  <c r="F34" i="16" l="1"/>
  <c r="C49" i="16" s="1"/>
  <c r="C51" i="16" s="1"/>
  <c r="C112" i="16" l="1"/>
  <c r="F93" i="20"/>
  <c r="F98" i="20" l="1"/>
  <c r="F84" i="16"/>
  <c r="C114" i="20"/>
  <c r="C115" i="20" s="1"/>
  <c r="F93" i="16"/>
  <c r="F99" i="20" l="1"/>
  <c r="F103" i="20" s="1"/>
  <c r="F98" i="16"/>
  <c r="C114" i="16"/>
  <c r="C115" i="16"/>
  <c r="F99" i="16" l="1"/>
  <c r="F101" i="20"/>
  <c r="F100" i="20" s="1"/>
  <c r="C116" i="16"/>
  <c r="F103" i="16" l="1"/>
  <c r="F101" i="16"/>
  <c r="F100" i="16" s="1"/>
  <c r="F104" i="16" l="1"/>
  <c r="C117" i="16" s="1"/>
  <c r="F104" i="20"/>
  <c r="C116" i="20" s="1"/>
  <c r="C117" i="20" s="1"/>
  <c r="C118" i="16" l="1"/>
  <c r="D14" i="22" s="1"/>
  <c r="E14" i="22" s="1"/>
  <c r="D6" i="22"/>
  <c r="E6" i="22" s="1"/>
  <c r="F14" i="22" l="1"/>
  <c r="F15" i="22" s="1"/>
  <c r="E15" i="22"/>
  <c r="F6" i="22"/>
  <c r="F7" i="22" s="1"/>
  <c r="E7" i="22"/>
  <c r="C20" i="22" l="1"/>
  <c r="D20" i="22"/>
</calcChain>
</file>

<file path=xl/sharedStrings.xml><?xml version="1.0" encoding="utf-8"?>
<sst xmlns="http://schemas.openxmlformats.org/spreadsheetml/2006/main" count="519" uniqueCount="179">
  <si>
    <t>SALÁRIO 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</si>
  <si>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</si>
  <si>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</si>
  <si>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</si>
  <si>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</si>
  <si>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</si>
  <si>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VALOR (R$)</t>
  </si>
  <si>
    <t>TOTAL</t>
  </si>
  <si>
    <t>Módulo 1 - Composição da Remuneração</t>
  </si>
  <si>
    <t>Módulo 2 - Encargos e Benefícios, Anuais, Mensais e Diários</t>
  </si>
  <si>
    <t>13º (décimo terceiro) Salário</t>
  </si>
  <si>
    <t>%</t>
  </si>
  <si>
    <t>Módulo 1  - Composição da Remuneração (Redação dada pela Instrução Normativa nº 7, de 2018)</t>
  </si>
  <si>
    <t>Composição da Remuneração</t>
  </si>
  <si>
    <t>submódulo 2.1 - 13º (decimo terceiro) Salário, Férias e Adicional de Férias</t>
  </si>
  <si>
    <t>A</t>
  </si>
  <si>
    <t>D</t>
  </si>
  <si>
    <t>B</t>
  </si>
  <si>
    <t>C</t>
  </si>
  <si>
    <t>E</t>
  </si>
  <si>
    <t>F</t>
  </si>
  <si>
    <t>2.1</t>
  </si>
  <si>
    <t>13º (décimo terceiro) Salário,Férias e Adicional de Férias</t>
  </si>
  <si>
    <t>2.2</t>
  </si>
  <si>
    <t>submódulo 2.2 - Encargos Previdenciários (GPS), Fundo de Garantia por Tempo</t>
  </si>
  <si>
    <t>GPS, FGTS e outras contribuições</t>
  </si>
  <si>
    <t>Valor (R$)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</si>
  <si>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</si>
  <si>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</si>
  <si>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</si>
  <si>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</si>
  <si>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</si>
  <si>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</si>
  <si>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</si>
  <si>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</si>
  <si>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</si>
  <si>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</si>
  <si>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submódulo 2.3 - Benefícios Mensais e Diários</t>
  </si>
  <si>
    <t>2.3</t>
  </si>
  <si>
    <t>Benefícios Mensais e Diários</t>
  </si>
  <si>
    <t>Auxílio-Refeição / Alimentação</t>
  </si>
  <si>
    <t>Assitência Médica e Familiar</t>
  </si>
  <si>
    <t>Outros (especificar)</t>
  </si>
  <si>
    <t>Quadro-Resumo do Módulo 2 - Encargos e Benefícios anuais, mensais e diários</t>
  </si>
  <si>
    <t>Encargos e Benefícios Anuais, Mensais e Diários</t>
  </si>
  <si>
    <t>13º (décimo terceiro) Salário, Férias e Adicional de Férias</t>
  </si>
  <si>
    <t>GPS, FGTS E outras contribuições</t>
  </si>
  <si>
    <t>Módulo 3 - Provisão para Rescisão</t>
  </si>
  <si>
    <t>Provisão para Rescisão</t>
  </si>
  <si>
    <t>Aviso Prévio Indenizado</t>
  </si>
  <si>
    <t>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</si>
  <si>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</si>
  <si>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</si>
  <si>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</si>
  <si>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</si>
  <si>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4.2</t>
  </si>
  <si>
    <t>Substituo na 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</si>
  <si>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</si>
  <si>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</si>
  <si>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</si>
  <si>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</si>
  <si>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</si>
  <si>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</si>
  <si>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</si>
  <si>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</si>
  <si>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</si>
  <si>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</si>
  <si>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</si>
  <si>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</si>
  <si>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</si>
  <si>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</si>
  <si>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</si>
  <si>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</si>
  <si>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</si>
  <si>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MÓDULOS</t>
  </si>
  <si>
    <t>1.</t>
  </si>
  <si>
    <t>2.</t>
  </si>
  <si>
    <t>QUADRO-RESUMO DO CUSTO POR EMPREGADO</t>
  </si>
  <si>
    <t>Mão de obra viculada à execução contratual</t>
  </si>
  <si>
    <t>(valor por empregado)</t>
  </si>
  <si>
    <t>Módulo 2 - Encargos e Benefícios Anuais, Mensais e Diários</t>
  </si>
  <si>
    <t>Subtotal (A + B + C + D + E)</t>
  </si>
  <si>
    <t>Valor Total por Empregado</t>
  </si>
  <si>
    <t>3.</t>
  </si>
  <si>
    <t>QUADRO DEMONSTRATIVO DO VALOR GLOBAL DA PROPOSTA</t>
  </si>
  <si>
    <t xml:space="preserve">Valor proposta por unidade de medida * </t>
  </si>
  <si>
    <t>Valor mensal do serviço</t>
  </si>
  <si>
    <t>Valor global da proposta</t>
  </si>
  <si>
    <t>(Valor mensal do serviço multiplicado pelo número de meses do contrato</t>
  </si>
  <si>
    <t>Transporte</t>
  </si>
  <si>
    <t>VALOR MENSAL</t>
  </si>
  <si>
    <t>VALOR ANUAL</t>
  </si>
  <si>
    <t>Art. 22, Inciso I, da Lei 8.212/91</t>
  </si>
  <si>
    <t>Art. 3º, inciso I, do Decreto nº 87.043/82; art. 15, de Lei nº 9424/96; e art. 2º, do Decreto nº 3412/99.</t>
  </si>
  <si>
    <t>Decreto nº 2.318/86</t>
  </si>
  <si>
    <t>Art. 30 da Lei 8.036/90.</t>
  </si>
  <si>
    <t>Art. 8º da Lei 8.029/90, alterada pela Lei n.º 8.154/90</t>
  </si>
  <si>
    <t>Art. 1º , inciso I, do Decreto Lei nº 1.146/70</t>
  </si>
  <si>
    <t>Art. 15 da Lei 8.036/90 e art. 7º, inciso III, da Constituição Federal de 05/10/88</t>
  </si>
  <si>
    <t>Memória de cálculo</t>
  </si>
  <si>
    <t>(1 / 12) x 100 = 8,33%</t>
  </si>
  <si>
    <t>Alíquota máxima para ISS - 5%(ART.8 LC116/2003)</t>
  </si>
  <si>
    <t>Não há necessidade em considerar este tipo de afastamento, por isso o percentual está zerado.</t>
  </si>
  <si>
    <t>Base Legal</t>
  </si>
  <si>
    <t>Para este tipo de serviço não cabem a incidência deste tipo de tributos.</t>
  </si>
  <si>
    <t>SERVIÇOS</t>
  </si>
  <si>
    <t>VALOR LIMITE GLOBAL</t>
  </si>
  <si>
    <t>VALOR LIMITE GLOBAL PARA OS SERVIÇOS DE PORTARIA</t>
  </si>
  <si>
    <t>Qtde de postos</t>
  </si>
  <si>
    <t>VALOR UNITÁRIO</t>
  </si>
  <si>
    <t>COMPARATIVO DE PREÇOS</t>
  </si>
  <si>
    <t>VALOR TOTAL</t>
  </si>
  <si>
    <t>ANUAL</t>
  </si>
  <si>
    <t>MENSAL</t>
  </si>
  <si>
    <t>PIS:1,65%; COFINS:7,60% (Regime de incidência não Cumulativa, alíquota máxima a ser atingida</t>
  </si>
  <si>
    <t>Férias e Adicional de Férias</t>
  </si>
  <si>
    <t>Art. 7º, inciso XVII da CF/1988; Artigos 129, 130, 142 e 143, do Decreto-Lei 5.452/43 - CLT e Conta Vinculada.</t>
  </si>
  <si>
    <t>((1/12/3)+(1/12)) x 100 = 11,11%</t>
  </si>
  <si>
    <t>Art. 1º § 1º, 2º e 3º, incisos I e II da Lei 4.090/1962.</t>
  </si>
  <si>
    <t>Valor por empregado</t>
  </si>
  <si>
    <t>Art. 487, parágrafos 1º, 2º, 3º, 4º, 5º e 6º do Decreto-Lei 5.452/1943 - CLT.</t>
  </si>
  <si>
    <t>((1/12)x0,0773) x 100 = 0,64%</t>
  </si>
  <si>
    <t>Incidência do FGTS sobre o Aviso Prévio Indenizado</t>
  </si>
  <si>
    <t xml:space="preserve">Incidência. </t>
  </si>
  <si>
    <t>0,64 x 8% = 0,05%</t>
  </si>
  <si>
    <t>Multa do FGTS sobre o Aviso Prévio indenizado</t>
  </si>
  <si>
    <t>Artigos, 7°, inciso XXI, da CF/88, 477, 487 e 491 da CLT, considerando a redução da jornada de trabalho de 7 dias.</t>
  </si>
  <si>
    <t>((7/30) / 12 x 0,02) x 100 = 0,04%</t>
  </si>
  <si>
    <t>Incidência de GPS, FGTS e outras contribuições sobre o Aviso Prévio Trabalhado</t>
  </si>
  <si>
    <t>aviso prévio trabalhado x 37,19% = 0,01%</t>
  </si>
  <si>
    <t>Multa do FGTS e contribuição social sobre o Aviso Prévio Trabalhado</t>
  </si>
  <si>
    <t>Substituto na cobertura de Férias</t>
  </si>
  <si>
    <t>Art. 7º, inciso XVII da CF/1988; Artigos 129, 130, 142 e 143, do Decreto-Lei 5.452/43 - CLT.</t>
  </si>
  <si>
    <t>1/11,02/12 x 100 = 0,76%</t>
  </si>
  <si>
    <t>Substituto na cobertura de Ausências Legais</t>
  </si>
  <si>
    <t>Artigos 473, incisos I a IX, e 822 do Decreto-Lei 5.452/1943 - CLT.</t>
  </si>
  <si>
    <t>((5/30) / 12) x 100 = 1,39%</t>
  </si>
  <si>
    <t>Substituto na cobertura de Licença-Paternidade</t>
  </si>
  <si>
    <t>Art. 7º, inciso XIX, da CF/1988.</t>
  </si>
  <si>
    <t>((5/30) / 12) x 0,015 x 100 = 0,02%</t>
  </si>
  <si>
    <t>Substituto na cobertura de Ausência por acidente de trabalho</t>
  </si>
  <si>
    <t>Artigos 59 e 60, § 3º da Lei 8.213/1991.</t>
  </si>
  <si>
    <t>((15/30) / 12) x 0,0078 x 100 = 0,03%</t>
  </si>
  <si>
    <t>Substituto na cobertura de Afastamento Maternidade</t>
  </si>
  <si>
    <t>Art. 6º e 201 da CF/88.</t>
  </si>
  <si>
    <t>((3,28/360) X 0,015 X 100 ) = 0,01%</t>
  </si>
  <si>
    <t>Para o serviço de limpeza não cabe esta rúbrica</t>
  </si>
  <si>
    <t xml:space="preserve">PIS:1,65%; COFINS:7,60% (Regime de incidência não cumulativa - Lucro Real - conforme Lei 10.833/2003) </t>
  </si>
  <si>
    <t>(Total Módulo 1+Submódulo 2.1) x (20,00%)</t>
  </si>
  <si>
    <t>(Total Módulo 1+Submódulo 2.1) x (2,50%)</t>
  </si>
  <si>
    <t>(Total Módulo 1+Submódulo 2.1) x (3,00%)</t>
  </si>
  <si>
    <t>(Total Módulo 1+Submódulo 2.1) x (1,50%)</t>
  </si>
  <si>
    <t>(Total Módulo 1+Submódulo 2.1) x (1,00%)</t>
  </si>
  <si>
    <t>(Total Módulo 1+Submódulo 2.1) x (0,60%)</t>
  </si>
  <si>
    <t>(Total Módulo 1+Submódulo 2.1) x (0,20%)</t>
  </si>
  <si>
    <t>(Total Módulo 1+Submódulo 2.1) x (8,00%)</t>
  </si>
  <si>
    <t>Valor estabelecido pela última Convenção Coletiva, registrada no MTE sob o nº BA000720/2019 - SEAC/BA X SINDILIMP - 2019/2020</t>
  </si>
  <si>
    <t>(1/12) x 100 = 8,33%</t>
  </si>
  <si>
    <t>§ único, Art. 4º, Lei nº 7.418/1985 e Cláusula 10º da Conv Coletiva de Trabalho SEAC/BA X SINDILIMP - 2019/2020</t>
  </si>
  <si>
    <t>Cláusula 8º da Conv Coletiva de Trabalho SEAC/BA X SINDILIMP - 2019/2020</t>
  </si>
  <si>
    <t>Cláusula 11º da Conv Coletiva de Trabalho SEAC/BA X SINDILIMP - 2019/2020</t>
  </si>
  <si>
    <t>Recepcionista</t>
  </si>
  <si>
    <t>GRUPO 1 - Salvador</t>
  </si>
  <si>
    <t>GRUPO 2 - Vitória da Conquista</t>
  </si>
  <si>
    <t>FUNÇÃO: RECEPCIONISTA II - VITÓRIA DA CONQUISTA</t>
  </si>
  <si>
    <t>FUNÇÃO: RECEPCIONISTA II - SALVADOR</t>
  </si>
  <si>
    <r>
      <t xml:space="preserve">Memória de cálculo: Tarifa (R$3,80) x 2 (ida e volta) x </t>
    </r>
    <r>
      <rPr>
        <sz val="1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 xml:space="preserve"> (qtde estimada de dias úteis) - (Salário Base x 6% )</t>
    </r>
  </si>
  <si>
    <r>
      <t>Memória de cálculo: R$</t>
    </r>
    <r>
      <rPr>
        <sz val="11"/>
        <rFont val="Calibri"/>
        <family val="2"/>
        <scheme val="minor"/>
      </rPr>
      <t xml:space="preserve">13,10 </t>
    </r>
    <r>
      <rPr>
        <sz val="11"/>
        <color theme="1"/>
        <rFont val="Calibri"/>
        <family val="2"/>
        <scheme val="minor"/>
      </rPr>
      <t xml:space="preserve">x </t>
    </r>
    <r>
      <rPr>
        <sz val="1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 xml:space="preserve"> x 80%)</t>
    </r>
  </si>
  <si>
    <t>Memória de cálculo: Tarifa (R$4,00) x 2 (ida e volta) x 22 (qtde estimada de dias úteis) - (Salário Base x 6% )</t>
  </si>
  <si>
    <t>Despesas administrativas 5% e Lucro - 10% cada - Percentuais estabelecidos em função da prática de mercado, considerando os custos administrativos o risco inerente ao negócio, o fluxo de caixa exigido das empresas em função da exigência da conta vinculada, o seguro garantia, o custo de emissão de apólice, etc.</t>
  </si>
  <si>
    <t>Art. 18, Parágrafos 1º e 2º, da Lei 8.036/1990. Art. 12 da Lei nº 13.932/2019</t>
  </si>
  <si>
    <t>§ único, Art. 4º, Lei nº 7.418/1985 e Cláusula 10º da Conv Coletiva de Trabalho 2019/2020 SINTRAL/SEAC</t>
  </si>
  <si>
    <t>Cláusula 8º da Conv Coletiva de Trabalho 2019/2020 SINTRAL/SEAC</t>
  </si>
  <si>
    <t>Cláusula 11º da Conv Coletiva de Trabalho 2019/2020 SINTRAL/SEAC</t>
  </si>
  <si>
    <t>Memória de cálculo: R$13,10 x 22 x 80%</t>
  </si>
  <si>
    <t>Alínea "c", Inciso II, art. 22 da Lei 8212/91, Anexo V do Decreto 3.048/99. Para efeito de cálculo,levou-se em consideração o SAT no percentual normal-máximo de 3,00%.</t>
  </si>
  <si>
    <t>0,08 x 0,4 x 0,524 x {1+1/12+1/12+(1/3x1/12)} = 2,00%</t>
  </si>
  <si>
    <t>Alínea "c", Inciso II, art. 22 da Lei 8212/91, Anexo V do Decreto 3.048/99.  Para efeito de cálculo,levou-se em consideração o SAT no percentual normal-máximo de 3,00%.</t>
  </si>
  <si>
    <t>Valor estabelecido pela última Convenção Coletiva, registrada no MTE sob o nº BA000029/2020 - Seac e Sintral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</si>
</sst>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11">
    <xf numFmtId="0" fontId="0" fillId="0" borderId="0" xfId="0"/>
    <xf numFmtId="0" fontId="1" fillId="3" borderId="0" xfId="0" applyFont="1" applyFill="1"/>
    <xf numFmtId="44" fontId="0" fillId="0" borderId="0" xfId="0" applyNumberFormat="1"/>
    <xf numFmtId="44" fontId="0" fillId="0" borderId="1" xfId="1" applyFont="1" applyBorder="1"/>
    <xf numFmtId="0" fontId="1" fillId="2" borderId="0" xfId="0" applyFont="1" applyFill="1" applyAlignment="1"/>
    <xf numFmtId="0" fontId="1" fillId="0" borderId="1" xfId="0" applyFont="1" applyBorder="1"/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3" borderId="0" xfId="0" applyFont="1" applyFill="1" applyBorder="1" applyAlignment="1">
      <alignment horizontal="center" vertical="center"/>
    </xf>
    <xf numFmtId="44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0" borderId="21" xfId="0" applyFont="1" applyBorder="1" applyAlignment="1">
      <alignment horizontal="center"/>
    </xf>
    <xf numFmtId="44" fontId="1" fillId="3" borderId="0" xfId="0" applyNumberFormat="1" applyFont="1" applyFill="1"/>
    <xf numFmtId="0" fontId="0" fillId="3" borderId="6" xfId="0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44" fontId="0" fillId="3" borderId="7" xfId="0" applyNumberFormat="1" applyFill="1" applyBorder="1" applyAlignment="1">
      <alignment vertical="center"/>
    </xf>
    <xf numFmtId="43" fontId="0" fillId="3" borderId="1" xfId="3" applyFont="1" applyFill="1" applyBorder="1" applyAlignment="1">
      <alignment vertical="center"/>
    </xf>
    <xf numFmtId="43" fontId="0" fillId="3" borderId="22" xfId="3" applyFont="1" applyFill="1" applyBorder="1" applyAlignment="1">
      <alignment vertical="center"/>
    </xf>
    <xf numFmtId="164" fontId="0" fillId="0" borderId="1" xfId="0" applyNumberFormat="1" applyBorder="1"/>
    <xf numFmtId="0" fontId="1" fillId="6" borderId="1" xfId="0" applyFont="1" applyFill="1" applyBorder="1"/>
    <xf numFmtId="0" fontId="1" fillId="2" borderId="1" xfId="0" applyFont="1" applyFill="1" applyBorder="1" applyAlignment="1"/>
    <xf numFmtId="44" fontId="0" fillId="0" borderId="1" xfId="1" applyFont="1" applyBorder="1" applyAlignment="1"/>
    <xf numFmtId="0" fontId="1" fillId="2" borderId="1" xfId="0" applyFont="1" applyFill="1" applyBorder="1"/>
    <xf numFmtId="10" fontId="1" fillId="2" borderId="1" xfId="2" applyNumberFormat="1" applyFont="1" applyFill="1" applyBorder="1" applyAlignment="1"/>
    <xf numFmtId="44" fontId="1" fillId="2" borderId="1" xfId="1" applyFont="1" applyFill="1" applyBorder="1" applyAlignment="1"/>
    <xf numFmtId="10" fontId="0" fillId="0" borderId="1" xfId="2" applyNumberFormat="1" applyFont="1" applyBorder="1" applyAlignment="1">
      <alignment vertical="center"/>
    </xf>
    <xf numFmtId="10" fontId="0" fillId="3" borderId="1" xfId="2" applyNumberFormat="1" applyFont="1" applyFill="1" applyBorder="1" applyAlignment="1">
      <alignment vertical="center"/>
    </xf>
    <xf numFmtId="44" fontId="0" fillId="0" borderId="1" xfId="1" applyFont="1" applyBorder="1" applyAlignment="1">
      <alignment horizontal="left" vertical="center"/>
    </xf>
    <xf numFmtId="0" fontId="1" fillId="2" borderId="1" xfId="0" applyFont="1" applyFill="1" applyBorder="1" applyAlignment="1">
      <alignment wrapText="1"/>
    </xf>
    <xf numFmtId="165" fontId="3" fillId="2" borderId="1" xfId="0" applyNumberFormat="1" applyFont="1" applyFill="1" applyBorder="1" applyAlignment="1"/>
    <xf numFmtId="0" fontId="1" fillId="0" borderId="1" xfId="0" applyFont="1" applyBorder="1" applyAlignment="1">
      <alignment horizontal="center"/>
    </xf>
    <xf numFmtId="44" fontId="1" fillId="0" borderId="1" xfId="1" applyFont="1" applyBorder="1"/>
    <xf numFmtId="44" fontId="1" fillId="2" borderId="1" xfId="0" applyNumberFormat="1" applyFont="1" applyFill="1" applyBorder="1"/>
    <xf numFmtId="10" fontId="0" fillId="0" borderId="1" xfId="2" applyNumberFormat="1" applyFont="1" applyBorder="1"/>
    <xf numFmtId="44" fontId="1" fillId="2" borderId="1" xfId="1" applyFont="1" applyFill="1" applyBorder="1"/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/>
    <xf numFmtId="0" fontId="1" fillId="2" borderId="23" xfId="0" applyFont="1" applyFill="1" applyBorder="1" applyAlignment="1">
      <alignment horizontal="center"/>
    </xf>
    <xf numFmtId="44" fontId="0" fillId="3" borderId="0" xfId="1" applyFont="1" applyFill="1" applyBorder="1"/>
    <xf numFmtId="44" fontId="0" fillId="3" borderId="1" xfId="1" applyFont="1" applyFill="1" applyBorder="1" applyAlignment="1">
      <alignment horizontal="center"/>
    </xf>
    <xf numFmtId="10" fontId="1" fillId="2" borderId="1" xfId="2" applyNumberFormat="1" applyFont="1" applyFill="1" applyBorder="1" applyAlignment="1">
      <alignment horizontal="center"/>
    </xf>
    <xf numFmtId="44" fontId="0" fillId="0" borderId="1" xfId="1" applyFont="1" applyBorder="1" applyAlignment="1">
      <alignment horizontal="left"/>
    </xf>
    <xf numFmtId="0" fontId="0" fillId="0" borderId="0" xfId="0" applyFont="1"/>
    <xf numFmtId="0" fontId="1" fillId="0" borderId="0" xfId="0" applyFont="1"/>
    <xf numFmtId="0" fontId="0" fillId="0" borderId="1" xfId="0" applyFont="1" applyBorder="1"/>
    <xf numFmtId="0" fontId="0" fillId="0" borderId="0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10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44" fontId="0" fillId="0" borderId="1" xfId="0" applyNumberFormat="1" applyFont="1" applyBorder="1" applyAlignment="1">
      <alignment vertical="center"/>
    </xf>
    <xf numFmtId="10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vertical="center"/>
    </xf>
    <xf numFmtId="10" fontId="0" fillId="0" borderId="1" xfId="0" applyNumberFormat="1" applyFont="1" applyBorder="1" applyAlignment="1">
      <alignment vertical="center" wrapText="1"/>
    </xf>
    <xf numFmtId="10" fontId="0" fillId="0" borderId="1" xfId="0" applyNumberFormat="1" applyFont="1" applyBorder="1" applyAlignment="1">
      <alignment horizont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/>
    </xf>
    <xf numFmtId="10" fontId="0" fillId="3" borderId="1" xfId="0" applyNumberFormat="1" applyFont="1" applyFill="1" applyBorder="1" applyAlignment="1">
      <alignment vertical="center" wrapText="1"/>
    </xf>
    <xf numFmtId="10" fontId="0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44" fontId="0" fillId="3" borderId="1" xfId="0" applyNumberFormat="1" applyFont="1" applyFill="1" applyBorder="1"/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/>
    <xf numFmtId="0" fontId="0" fillId="3" borderId="0" xfId="0" applyFont="1" applyFill="1" applyBorder="1" applyAlignment="1">
      <alignment vertical="center" wrapText="1"/>
    </xf>
    <xf numFmtId="44" fontId="0" fillId="0" borderId="1" xfId="0" applyNumberFormat="1" applyFont="1" applyBorder="1"/>
    <xf numFmtId="10" fontId="0" fillId="0" borderId="1" xfId="0" applyNumberFormat="1" applyFont="1" applyBorder="1"/>
    <xf numFmtId="0" fontId="1" fillId="0" borderId="26" xfId="0" applyFont="1" applyBorder="1" applyAlignment="1">
      <alignment horizontal="center"/>
    </xf>
    <xf numFmtId="164" fontId="0" fillId="0" borderId="0" xfId="0" applyNumberFormat="1" applyFont="1"/>
    <xf numFmtId="0" fontId="0" fillId="3" borderId="1" xfId="0" applyFont="1" applyFill="1" applyBorder="1"/>
    <xf numFmtId="10" fontId="0" fillId="8" borderId="1" xfId="0" applyNumberFormat="1" applyFont="1" applyFill="1" applyBorder="1"/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10" fontId="0" fillId="0" borderId="0" xfId="0" applyNumberFormat="1" applyFont="1" applyBorder="1" applyAlignment="1">
      <alignment vertical="center"/>
    </xf>
    <xf numFmtId="0" fontId="0" fillId="3" borderId="0" xfId="0" applyFont="1" applyFill="1" applyBorder="1" applyAlignment="1">
      <alignment wrapText="1"/>
    </xf>
    <xf numFmtId="44" fontId="0" fillId="0" borderId="0" xfId="0" applyNumberFormat="1" applyFont="1" applyBorder="1" applyAlignment="1">
      <alignment vertical="center"/>
    </xf>
    <xf numFmtId="0" fontId="0" fillId="0" borderId="1" xfId="0" applyFont="1" applyBorder="1" applyAlignment="1"/>
    <xf numFmtId="10" fontId="0" fillId="0" borderId="1" xfId="0" applyNumberFormat="1" applyFont="1" applyBorder="1" applyAlignment="1">
      <alignment wrapText="1"/>
    </xf>
    <xf numFmtId="10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/>
    <xf numFmtId="0" fontId="0" fillId="0" borderId="21" xfId="0" applyFont="1" applyBorder="1"/>
    <xf numFmtId="0" fontId="1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44" fontId="0" fillId="0" borderId="1" xfId="1" applyFont="1" applyBorder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21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Font="1" applyBorder="1" applyAlignment="1">
      <alignment horizontal="justify" vertical="center" wrapText="1"/>
    </xf>
    <xf numFmtId="10" fontId="0" fillId="0" borderId="1" xfId="0" applyNumberFormat="1" applyFont="1" applyBorder="1" applyAlignment="1">
      <alignment horizontal="justify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vertical="center"/>
    </xf>
    <xf numFmtId="10" fontId="0" fillId="0" borderId="1" xfId="2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10" fontId="0" fillId="0" borderId="1" xfId="2" applyNumberFormat="1" applyFont="1" applyFill="1" applyBorder="1" applyAlignment="1">
      <alignment horizontal="center" vertical="center"/>
    </xf>
    <xf numFmtId="10" fontId="4" fillId="5" borderId="1" xfId="1" applyNumberFormat="1" applyFont="1" applyFill="1" applyBorder="1" applyAlignment="1">
      <alignment horizontal="center" vertical="center"/>
    </xf>
    <xf numFmtId="10" fontId="4" fillId="5" borderId="1" xfId="2" applyNumberFormat="1" applyFont="1" applyFill="1" applyBorder="1" applyAlignment="1">
      <alignment vertical="center"/>
    </xf>
    <xf numFmtId="44" fontId="4" fillId="5" borderId="1" xfId="1" applyFont="1" applyFill="1" applyBorder="1" applyAlignment="1">
      <alignment vertical="center"/>
    </xf>
    <xf numFmtId="165" fontId="4" fillId="7" borderId="1" xfId="0" applyNumberFormat="1" applyFont="1" applyFill="1" applyBorder="1" applyAlignment="1">
      <alignment horizontal="center" vertical="center"/>
    </xf>
    <xf numFmtId="2" fontId="0" fillId="0" borderId="1" xfId="2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4" fillId="7" borderId="23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justify" vertical="center" wrapText="1"/>
    </xf>
    <xf numFmtId="165" fontId="4" fillId="7" borderId="23" xfId="0" applyNumberFormat="1" applyFont="1" applyFill="1" applyBorder="1" applyAlignment="1">
      <alignment horizontal="center" vertical="center"/>
    </xf>
    <xf numFmtId="165" fontId="4" fillId="5" borderId="1" xfId="1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10" fontId="4" fillId="3" borderId="0" xfId="1" applyNumberFormat="1" applyFont="1" applyFill="1" applyBorder="1" applyAlignment="1">
      <alignment horizontal="center" vertical="center"/>
    </xf>
    <xf numFmtId="10" fontId="4" fillId="3" borderId="0" xfId="2" applyNumberFormat="1" applyFont="1" applyFill="1" applyBorder="1" applyAlignment="1">
      <alignment vertical="center"/>
    </xf>
    <xf numFmtId="44" fontId="4" fillId="3" borderId="0" xfId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3" borderId="0" xfId="0" applyFont="1" applyFill="1" applyAlignment="1"/>
    <xf numFmtId="44" fontId="0" fillId="0" borderId="1" xfId="1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44" fontId="0" fillId="3" borderId="1" xfId="1" applyFont="1" applyFill="1" applyBorder="1"/>
    <xf numFmtId="44" fontId="1" fillId="3" borderId="1" xfId="0" applyNumberFormat="1" applyFont="1" applyFill="1" applyBorder="1"/>
    <xf numFmtId="0" fontId="0" fillId="3" borderId="1" xfId="0" applyFont="1" applyFill="1" applyBorder="1" applyAlignment="1">
      <alignment horizontal="justify" vertical="center" wrapText="1"/>
    </xf>
    <xf numFmtId="44" fontId="0" fillId="3" borderId="1" xfId="1" applyFont="1" applyFill="1" applyBorder="1" applyAlignment="1">
      <alignment horizontal="center" vertical="center"/>
    </xf>
    <xf numFmtId="10" fontId="0" fillId="3" borderId="1" xfId="0" applyNumberFormat="1" applyFont="1" applyFill="1" applyBorder="1"/>
    <xf numFmtId="10" fontId="0" fillId="3" borderId="1" xfId="2" applyNumberFormat="1" applyFont="1" applyFill="1" applyBorder="1"/>
    <xf numFmtId="0" fontId="1" fillId="3" borderId="1" xfId="0" applyFont="1" applyFill="1" applyBorder="1"/>
    <xf numFmtId="0" fontId="0" fillId="3" borderId="1" xfId="0" applyFont="1" applyFill="1" applyBorder="1" applyAlignment="1">
      <alignment horizontal="center"/>
    </xf>
    <xf numFmtId="44" fontId="1" fillId="3" borderId="1" xfId="1" applyFont="1" applyFill="1" applyBorder="1"/>
    <xf numFmtId="0" fontId="0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wrapText="1"/>
    </xf>
    <xf numFmtId="44" fontId="5" fillId="3" borderId="1" xfId="0" applyNumberFormat="1" applyFont="1" applyFill="1" applyBorder="1" applyAlignment="1">
      <alignment horizontal="center" vertical="center"/>
    </xf>
    <xf numFmtId="44" fontId="5" fillId="3" borderId="1" xfId="1" applyFont="1" applyFill="1" applyBorder="1" applyAlignment="1">
      <alignment horizontal="center"/>
    </xf>
    <xf numFmtId="44" fontId="0" fillId="3" borderId="1" xfId="0" applyNumberFormat="1" applyFont="1" applyFill="1" applyBorder="1" applyAlignment="1">
      <alignment horizontal="center"/>
    </xf>
    <xf numFmtId="4" fontId="0" fillId="0" borderId="0" xfId="0" applyNumberFormat="1"/>
    <xf numFmtId="0" fontId="0" fillId="3" borderId="1" xfId="0" applyFont="1" applyFill="1" applyBorder="1" applyAlignment="1">
      <alignment vertical="center" wrapText="1"/>
    </xf>
    <xf numFmtId="43" fontId="0" fillId="0" borderId="0" xfId="0" applyNumberFormat="1"/>
    <xf numFmtId="0" fontId="1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3" borderId="0" xfId="0" applyFont="1" applyFill="1" applyBorder="1" applyAlignment="1"/>
    <xf numFmtId="0" fontId="0" fillId="0" borderId="0" xfId="0" applyFont="1" applyBorder="1" applyAlignment="1"/>
    <xf numFmtId="0" fontId="0" fillId="0" borderId="0" xfId="0" applyFont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0" borderId="0" xfId="0" applyFont="1" applyAlignment="1"/>
    <xf numFmtId="0" fontId="0" fillId="0" borderId="0" xfId="0" applyFont="1" applyAlignment="1"/>
    <xf numFmtId="0" fontId="0" fillId="0" borderId="1" xfId="0" applyFont="1" applyBorder="1" applyAlignment="1">
      <alignment horizontal="left" wrapText="1"/>
    </xf>
    <xf numFmtId="44" fontId="1" fillId="2" borderId="1" xfId="1" applyFont="1" applyFill="1" applyBorder="1" applyAlignment="1">
      <alignment horizontal="center"/>
    </xf>
    <xf numFmtId="0" fontId="0" fillId="3" borderId="1" xfId="0" applyFont="1" applyFill="1" applyBorder="1" applyAlignment="1">
      <alignment horizontal="left" vertical="center" wrapText="1"/>
    </xf>
    <xf numFmtId="4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0" fontId="0" fillId="3" borderId="1" xfId="0" applyFont="1" applyFill="1" applyBorder="1" applyAlignment="1">
      <alignment horizontal="left" wrapText="1"/>
    </xf>
    <xf numFmtId="2" fontId="0" fillId="3" borderId="1" xfId="0" applyNumberFormat="1" applyFont="1" applyFill="1" applyBorder="1" applyAlignment="1">
      <alignment horizontal="left" wrapText="1"/>
    </xf>
    <xf numFmtId="0" fontId="1" fillId="0" borderId="0" xfId="0" applyFont="1" applyBorder="1" applyAlignment="1"/>
    <xf numFmtId="0" fontId="0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44" fontId="0" fillId="0" borderId="1" xfId="1" applyFont="1" applyBorder="1" applyAlignment="1">
      <alignment horizontal="center"/>
    </xf>
    <xf numFmtId="44" fontId="1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  <xf numFmtId="0" fontId="0" fillId="0" borderId="1" xfId="0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3" borderId="0" xfId="0" applyFont="1" applyFill="1" applyAlignment="1"/>
    <xf numFmtId="0" fontId="1" fillId="0" borderId="0" xfId="0" applyFont="1" applyAlignment="1">
      <alignment horizontal="left"/>
    </xf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44" fontId="0" fillId="0" borderId="21" xfId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44" fontId="0" fillId="0" borderId="21" xfId="0" applyNumberFormat="1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4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44" fontId="1" fillId="2" borderId="15" xfId="0" applyNumberFormat="1" applyFont="1" applyFill="1" applyBorder="1" applyAlignment="1">
      <alignment horizontal="center" vertical="center"/>
    </xf>
    <xf numFmtId="44" fontId="1" fillId="2" borderId="5" xfId="0" applyNumberFormat="1" applyFont="1" applyFill="1" applyBorder="1" applyAlignment="1">
      <alignment horizontal="center" vertical="center"/>
    </xf>
    <xf numFmtId="44" fontId="1" fillId="2" borderId="4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23"/>
  <sheetViews>
    <sheetView showGridLines="0" topLeftCell="A98" zoomScale="85" zoomScaleNormal="85" workbookViewId="0">
      <selection activeCell="F84" sqref="F84"/>
    </sheetView>
  </sheetViews>
  <sheetFormatPr defaultRowHeight="15" x14ac:dyDescent="0.25"/>
  <cols>
    <col min="1" max="1" width="6.7109375" style="90" customWidth="1"/>
    <col min="2" max="2" width="56.5703125" style="45" bestFit="1" customWidth="1"/>
    <col min="3" max="3" width="12" style="45" customWidth="1"/>
    <col min="4" max="4" width="41.140625" style="45" customWidth="1"/>
    <col min="5" max="5" width="40.140625" style="45" customWidth="1"/>
    <col min="6" max="6" width="17.28515625" style="45" customWidth="1"/>
    <col min="7" max="7" width="11.7109375" style="45" bestFit="1" customWidth="1"/>
    <col min="8" max="16384" width="9.140625" style="45"/>
  </cols>
  <sheetData>
    <row r="1" spans="1:7" ht="15.75" thickBot="1" x14ac:dyDescent="0.3"/>
    <row r="2" spans="1:7" ht="15.75" thickBot="1" x14ac:dyDescent="0.3">
      <c r="A2" s="83" t="s">
        <v>75</v>
      </c>
      <c r="B2" s="46" t="s">
        <v>74</v>
      </c>
      <c r="C2" s="151" t="s">
        <v>165</v>
      </c>
      <c r="D2" s="152"/>
    </row>
    <row r="4" spans="1:7" x14ac:dyDescent="0.25">
      <c r="A4" s="153" t="s">
        <v>12</v>
      </c>
      <c r="B4" s="154"/>
      <c r="C4" s="154"/>
      <c r="D4" s="154"/>
      <c r="E4" s="154"/>
      <c r="F4" s="154"/>
      <c r="G4" s="154"/>
    </row>
    <row r="6" spans="1:7" x14ac:dyDescent="0.25">
      <c r="A6" s="85">
        <v>1</v>
      </c>
      <c r="B6" s="85" t="s">
        <v>13</v>
      </c>
      <c r="C6" s="145" t="s">
        <v>103</v>
      </c>
      <c r="D6" s="145"/>
      <c r="E6" s="145"/>
      <c r="F6" s="23" t="s">
        <v>6</v>
      </c>
    </row>
    <row r="7" spans="1:7" ht="30" customHeight="1" x14ac:dyDescent="0.25">
      <c r="A7" s="86" t="s">
        <v>15</v>
      </c>
      <c r="B7" s="47" t="s">
        <v>0</v>
      </c>
      <c r="C7" s="155" t="s">
        <v>178</v>
      </c>
      <c r="D7" s="155"/>
      <c r="E7" s="155"/>
      <c r="F7" s="88"/>
    </row>
    <row r="8" spans="1:7" x14ac:dyDescent="0.25">
      <c r="A8" s="86" t="s">
        <v>17</v>
      </c>
      <c r="B8" s="47" t="s">
        <v>1</v>
      </c>
      <c r="C8" s="47"/>
      <c r="D8" s="24"/>
      <c r="E8" s="24"/>
      <c r="F8" s="24">
        <v>0</v>
      </c>
    </row>
    <row r="9" spans="1:7" x14ac:dyDescent="0.25">
      <c r="A9" s="86" t="s">
        <v>18</v>
      </c>
      <c r="B9" s="47" t="s">
        <v>2</v>
      </c>
      <c r="C9" s="47"/>
      <c r="D9" s="24"/>
      <c r="E9" s="24"/>
      <c r="F9" s="24">
        <v>0</v>
      </c>
    </row>
    <row r="10" spans="1:7" x14ac:dyDescent="0.25">
      <c r="A10" s="86" t="s">
        <v>16</v>
      </c>
      <c r="B10" s="47" t="s">
        <v>3</v>
      </c>
      <c r="C10" s="47"/>
      <c r="D10" s="24"/>
      <c r="E10" s="24"/>
      <c r="F10" s="24">
        <v>0</v>
      </c>
    </row>
    <row r="11" spans="1:7" x14ac:dyDescent="0.25">
      <c r="A11" s="86" t="s">
        <v>19</v>
      </c>
      <c r="B11" s="47" t="s">
        <v>4</v>
      </c>
      <c r="C11" s="47"/>
      <c r="D11" s="24"/>
      <c r="E11" s="24"/>
      <c r="F11" s="24">
        <v>0</v>
      </c>
    </row>
    <row r="12" spans="1:7" x14ac:dyDescent="0.25">
      <c r="A12" s="86" t="s">
        <v>20</v>
      </c>
      <c r="B12" s="47" t="s">
        <v>5</v>
      </c>
      <c r="C12" s="47"/>
      <c r="D12" s="24"/>
      <c r="E12" s="24"/>
      <c r="F12" s="24">
        <v>0</v>
      </c>
    </row>
    <row r="13" spans="1:7" x14ac:dyDescent="0.25">
      <c r="A13" s="86"/>
      <c r="B13" s="85" t="s">
        <v>7</v>
      </c>
      <c r="C13" s="156">
        <f>SUM(C7:F12)</f>
        <v>0</v>
      </c>
      <c r="D13" s="156"/>
      <c r="E13" s="156"/>
      <c r="F13" s="156"/>
    </row>
    <row r="14" spans="1:7" x14ac:dyDescent="0.25">
      <c r="A14" s="150"/>
      <c r="B14" s="149"/>
      <c r="C14" s="149"/>
      <c r="D14" s="149"/>
      <c r="E14" s="149"/>
      <c r="F14" s="149"/>
    </row>
    <row r="15" spans="1:7" x14ac:dyDescent="0.25">
      <c r="A15" s="147" t="s">
        <v>9</v>
      </c>
      <c r="B15" s="147"/>
      <c r="C15" s="147"/>
      <c r="D15" s="147"/>
      <c r="E15" s="147"/>
      <c r="F15" s="147"/>
    </row>
    <row r="16" spans="1:7" x14ac:dyDescent="0.25">
      <c r="A16" s="148" t="s">
        <v>14</v>
      </c>
      <c r="B16" s="149"/>
      <c r="C16" s="149"/>
      <c r="D16" s="149"/>
      <c r="E16" s="149"/>
      <c r="F16" s="149"/>
    </row>
    <row r="17" spans="1:6" x14ac:dyDescent="0.25">
      <c r="A17" s="84"/>
      <c r="B17" s="39"/>
      <c r="C17" s="48"/>
      <c r="D17" s="48"/>
      <c r="E17" s="48"/>
      <c r="F17" s="48"/>
    </row>
    <row r="18" spans="1:6" x14ac:dyDescent="0.25">
      <c r="A18" s="85" t="s">
        <v>21</v>
      </c>
      <c r="B18" s="25" t="s">
        <v>22</v>
      </c>
      <c r="C18" s="85" t="s">
        <v>11</v>
      </c>
      <c r="D18" s="85" t="s">
        <v>103</v>
      </c>
      <c r="E18" s="85" t="s">
        <v>99</v>
      </c>
      <c r="F18" s="25" t="s">
        <v>6</v>
      </c>
    </row>
    <row r="19" spans="1:6" ht="30" x14ac:dyDescent="0.25">
      <c r="A19" s="49" t="s">
        <v>15</v>
      </c>
      <c r="B19" s="50" t="s">
        <v>10</v>
      </c>
      <c r="C19" s="51">
        <v>8.3299999999999999E-2</v>
      </c>
      <c r="D19" s="94" t="s">
        <v>118</v>
      </c>
      <c r="E19" s="52" t="s">
        <v>100</v>
      </c>
      <c r="F19" s="53">
        <f>C13*C19</f>
        <v>0</v>
      </c>
    </row>
    <row r="20" spans="1:6" ht="45" x14ac:dyDescent="0.25">
      <c r="A20" s="49" t="s">
        <v>17</v>
      </c>
      <c r="B20" s="50" t="s">
        <v>115</v>
      </c>
      <c r="C20" s="51">
        <v>0.1111</v>
      </c>
      <c r="D20" s="95" t="s">
        <v>116</v>
      </c>
      <c r="E20" s="94" t="s">
        <v>117</v>
      </c>
      <c r="F20" s="53">
        <f>C13*C20</f>
        <v>0</v>
      </c>
    </row>
    <row r="21" spans="1:6" x14ac:dyDescent="0.25">
      <c r="A21" s="86"/>
      <c r="B21" s="85" t="s">
        <v>7</v>
      </c>
      <c r="C21" s="26">
        <f>SUM(C19:C20)</f>
        <v>0.19440000000000002</v>
      </c>
      <c r="D21" s="27"/>
      <c r="E21" s="27"/>
      <c r="F21" s="27">
        <f>SUM(F19:F20)</f>
        <v>0</v>
      </c>
    </row>
    <row r="22" spans="1:6" x14ac:dyDescent="0.25">
      <c r="A22" s="150"/>
      <c r="B22" s="149"/>
      <c r="C22" s="149"/>
      <c r="D22" s="149"/>
      <c r="E22" s="149"/>
      <c r="F22" s="149"/>
    </row>
    <row r="23" spans="1:6" x14ac:dyDescent="0.25">
      <c r="A23" s="143" t="s">
        <v>24</v>
      </c>
      <c r="B23" s="143"/>
      <c r="C23" s="143"/>
      <c r="D23" s="143"/>
      <c r="E23" s="143"/>
      <c r="F23" s="143"/>
    </row>
    <row r="24" spans="1:6" x14ac:dyDescent="0.25">
      <c r="A24" s="84"/>
      <c r="B24" s="48"/>
      <c r="C24" s="48"/>
      <c r="D24" s="48"/>
      <c r="E24" s="48"/>
      <c r="F24" s="48"/>
    </row>
    <row r="25" spans="1:6" x14ac:dyDescent="0.25">
      <c r="A25" s="40" t="s">
        <v>23</v>
      </c>
      <c r="B25" s="25" t="s">
        <v>25</v>
      </c>
      <c r="C25" s="85" t="s">
        <v>11</v>
      </c>
      <c r="D25" s="85" t="s">
        <v>103</v>
      </c>
      <c r="E25" s="85" t="s">
        <v>99</v>
      </c>
      <c r="F25" s="25" t="s">
        <v>26</v>
      </c>
    </row>
    <row r="26" spans="1:6" s="55" customFormat="1" x14ac:dyDescent="0.25">
      <c r="A26" s="49" t="s">
        <v>15</v>
      </c>
      <c r="B26" s="50" t="s">
        <v>27</v>
      </c>
      <c r="C26" s="28">
        <v>0.2</v>
      </c>
      <c r="D26" s="51" t="s">
        <v>92</v>
      </c>
      <c r="E26" s="54" t="s">
        <v>148</v>
      </c>
      <c r="F26" s="53">
        <f>($C$13+$F$21)*C26</f>
        <v>0</v>
      </c>
    </row>
    <row r="27" spans="1:6" s="55" customFormat="1" ht="45" x14ac:dyDescent="0.25">
      <c r="A27" s="49" t="s">
        <v>17</v>
      </c>
      <c r="B27" s="50" t="s">
        <v>28</v>
      </c>
      <c r="C27" s="28">
        <v>2.5000000000000001E-2</v>
      </c>
      <c r="D27" s="56" t="s">
        <v>93</v>
      </c>
      <c r="E27" s="57" t="s">
        <v>149</v>
      </c>
      <c r="F27" s="53">
        <f t="shared" ref="F27:F33" si="0">($C$13+$F$21)*C27</f>
        <v>0</v>
      </c>
    </row>
    <row r="28" spans="1:6" s="55" customFormat="1" ht="60" x14ac:dyDescent="0.25">
      <c r="A28" s="58" t="s">
        <v>18</v>
      </c>
      <c r="B28" s="59" t="s">
        <v>29</v>
      </c>
      <c r="C28" s="29">
        <v>0.03</v>
      </c>
      <c r="D28" s="60" t="s">
        <v>177</v>
      </c>
      <c r="E28" s="61" t="s">
        <v>150</v>
      </c>
      <c r="F28" s="53">
        <f t="shared" si="0"/>
        <v>0</v>
      </c>
    </row>
    <row r="29" spans="1:6" s="55" customFormat="1" x14ac:dyDescent="0.25">
      <c r="A29" s="49" t="s">
        <v>16</v>
      </c>
      <c r="B29" s="50" t="s">
        <v>30</v>
      </c>
      <c r="C29" s="28">
        <v>1.4999999999999999E-2</v>
      </c>
      <c r="D29" s="50" t="s">
        <v>95</v>
      </c>
      <c r="E29" s="86" t="s">
        <v>151</v>
      </c>
      <c r="F29" s="53">
        <f t="shared" si="0"/>
        <v>0</v>
      </c>
    </row>
    <row r="30" spans="1:6" s="55" customFormat="1" x14ac:dyDescent="0.25">
      <c r="A30" s="49" t="s">
        <v>19</v>
      </c>
      <c r="B30" s="50" t="s">
        <v>31</v>
      </c>
      <c r="C30" s="28">
        <v>0.01</v>
      </c>
      <c r="D30" s="51" t="s">
        <v>94</v>
      </c>
      <c r="E30" s="54" t="s">
        <v>152</v>
      </c>
      <c r="F30" s="53">
        <f t="shared" si="0"/>
        <v>0</v>
      </c>
    </row>
    <row r="31" spans="1:6" s="55" customFormat="1" ht="30" x14ac:dyDescent="0.25">
      <c r="A31" s="49" t="s">
        <v>20</v>
      </c>
      <c r="B31" s="50" t="s">
        <v>32</v>
      </c>
      <c r="C31" s="28">
        <v>6.0000000000000001E-3</v>
      </c>
      <c r="D31" s="56" t="s">
        <v>96</v>
      </c>
      <c r="E31" s="57" t="s">
        <v>153</v>
      </c>
      <c r="F31" s="53">
        <f t="shared" si="0"/>
        <v>0</v>
      </c>
    </row>
    <row r="32" spans="1:6" s="55" customFormat="1" x14ac:dyDescent="0.25">
      <c r="A32" s="49" t="s">
        <v>33</v>
      </c>
      <c r="B32" s="50" t="s">
        <v>34</v>
      </c>
      <c r="C32" s="28">
        <v>2E-3</v>
      </c>
      <c r="D32" s="51" t="s">
        <v>97</v>
      </c>
      <c r="E32" s="54" t="s">
        <v>154</v>
      </c>
      <c r="F32" s="53">
        <f t="shared" si="0"/>
        <v>0</v>
      </c>
    </row>
    <row r="33" spans="1:6" s="55" customFormat="1" ht="30" x14ac:dyDescent="0.25">
      <c r="A33" s="49" t="s">
        <v>35</v>
      </c>
      <c r="B33" s="50" t="s">
        <v>36</v>
      </c>
      <c r="C33" s="28">
        <v>0.08</v>
      </c>
      <c r="D33" s="56" t="s">
        <v>98</v>
      </c>
      <c r="E33" s="57" t="s">
        <v>155</v>
      </c>
      <c r="F33" s="53">
        <f t="shared" si="0"/>
        <v>0</v>
      </c>
    </row>
    <row r="34" spans="1:6" x14ac:dyDescent="0.25">
      <c r="A34" s="86"/>
      <c r="B34" s="85" t="s">
        <v>7</v>
      </c>
      <c r="C34" s="26">
        <f>SUM(C26:C33)</f>
        <v>0.36800000000000005</v>
      </c>
      <c r="D34" s="27"/>
      <c r="E34" s="27"/>
      <c r="F34" s="27">
        <f>SUM(F26:F33)</f>
        <v>0</v>
      </c>
    </row>
    <row r="35" spans="1:6" x14ac:dyDescent="0.25">
      <c r="A35" s="150"/>
      <c r="B35" s="149"/>
      <c r="C35" s="149"/>
      <c r="D35" s="149"/>
      <c r="E35" s="149"/>
      <c r="F35" s="149"/>
    </row>
    <row r="36" spans="1:6" x14ac:dyDescent="0.25">
      <c r="A36" s="143" t="s">
        <v>37</v>
      </c>
      <c r="B36" s="144"/>
      <c r="C36" s="144"/>
      <c r="D36" s="144"/>
      <c r="E36" s="144"/>
      <c r="F36" s="144"/>
    </row>
    <row r="37" spans="1:6" x14ac:dyDescent="0.25">
      <c r="A37" s="84"/>
      <c r="B37" s="48"/>
      <c r="C37" s="48"/>
      <c r="D37" s="48"/>
      <c r="E37" s="48"/>
      <c r="F37" s="48"/>
    </row>
    <row r="38" spans="1:6" x14ac:dyDescent="0.25">
      <c r="A38" s="85" t="s">
        <v>38</v>
      </c>
      <c r="B38" s="25" t="s">
        <v>39</v>
      </c>
      <c r="C38" s="145" t="s">
        <v>103</v>
      </c>
      <c r="D38" s="145"/>
      <c r="E38" s="85" t="s">
        <v>99</v>
      </c>
      <c r="F38" s="23" t="s">
        <v>26</v>
      </c>
    </row>
    <row r="39" spans="1:6" s="55" customFormat="1" ht="45" customHeight="1" x14ac:dyDescent="0.25">
      <c r="A39" s="134" t="s">
        <v>15</v>
      </c>
      <c r="B39" s="135" t="s">
        <v>89</v>
      </c>
      <c r="C39" s="146" t="s">
        <v>171</v>
      </c>
      <c r="D39" s="146"/>
      <c r="E39" s="136" t="s">
        <v>168</v>
      </c>
      <c r="F39" s="137"/>
    </row>
    <row r="40" spans="1:6" s="55" customFormat="1" ht="30" customHeight="1" x14ac:dyDescent="0.25">
      <c r="A40" s="134" t="s">
        <v>17</v>
      </c>
      <c r="B40" s="135" t="s">
        <v>40</v>
      </c>
      <c r="C40" s="146" t="s">
        <v>172</v>
      </c>
      <c r="D40" s="146"/>
      <c r="E40" s="136" t="s">
        <v>174</v>
      </c>
      <c r="F40" s="138"/>
    </row>
    <row r="41" spans="1:6" s="55" customFormat="1" ht="30" customHeight="1" x14ac:dyDescent="0.25">
      <c r="A41" s="49" t="s">
        <v>18</v>
      </c>
      <c r="B41" s="59" t="s">
        <v>41</v>
      </c>
      <c r="C41" s="157" t="s">
        <v>173</v>
      </c>
      <c r="D41" s="157"/>
      <c r="E41" s="125" t="s">
        <v>119</v>
      </c>
      <c r="F41" s="126">
        <v>0</v>
      </c>
    </row>
    <row r="42" spans="1:6" s="55" customFormat="1" ht="30" customHeight="1" x14ac:dyDescent="0.25">
      <c r="A42" s="49" t="s">
        <v>16</v>
      </c>
      <c r="B42" s="50" t="s">
        <v>42</v>
      </c>
      <c r="C42" s="157"/>
      <c r="D42" s="157"/>
      <c r="E42" s="94"/>
      <c r="F42" s="30">
        <v>0</v>
      </c>
    </row>
    <row r="43" spans="1:6" x14ac:dyDescent="0.25">
      <c r="A43" s="86"/>
      <c r="B43" s="85" t="s">
        <v>7</v>
      </c>
      <c r="C43" s="156">
        <f>SUM(F39:F42)</f>
        <v>0</v>
      </c>
      <c r="D43" s="156"/>
      <c r="E43" s="156"/>
      <c r="F43" s="156"/>
    </row>
    <row r="44" spans="1:6" x14ac:dyDescent="0.25">
      <c r="A44" s="84"/>
      <c r="B44" s="48"/>
      <c r="C44" s="48"/>
      <c r="D44" s="48"/>
      <c r="E44" s="48"/>
      <c r="F44" s="48"/>
    </row>
    <row r="45" spans="1:6" x14ac:dyDescent="0.25">
      <c r="A45" s="143" t="s">
        <v>43</v>
      </c>
      <c r="B45" s="143"/>
      <c r="C45" s="143"/>
      <c r="D45" s="143"/>
      <c r="E45" s="143"/>
      <c r="F45" s="143"/>
    </row>
    <row r="46" spans="1:6" x14ac:dyDescent="0.25">
      <c r="A46" s="84"/>
      <c r="B46" s="48"/>
      <c r="C46" s="48"/>
      <c r="D46" s="48"/>
      <c r="E46" s="48"/>
      <c r="F46" s="48"/>
    </row>
    <row r="47" spans="1:6" ht="30" customHeight="1" x14ac:dyDescent="0.25">
      <c r="A47" s="85">
        <v>2</v>
      </c>
      <c r="B47" s="31" t="s">
        <v>44</v>
      </c>
      <c r="C47" s="145" t="s">
        <v>26</v>
      </c>
      <c r="D47" s="145"/>
      <c r="E47" s="145"/>
      <c r="F47" s="145"/>
    </row>
    <row r="48" spans="1:6" x14ac:dyDescent="0.25">
      <c r="A48" s="86" t="s">
        <v>21</v>
      </c>
      <c r="B48" s="87" t="s">
        <v>45</v>
      </c>
      <c r="C48" s="158">
        <f>F21</f>
        <v>0</v>
      </c>
      <c r="D48" s="158"/>
      <c r="E48" s="158"/>
      <c r="F48" s="159"/>
    </row>
    <row r="49" spans="1:6" x14ac:dyDescent="0.25">
      <c r="A49" s="86" t="s">
        <v>23</v>
      </c>
      <c r="B49" s="47" t="s">
        <v>46</v>
      </c>
      <c r="C49" s="158">
        <f>F34</f>
        <v>0</v>
      </c>
      <c r="D49" s="158"/>
      <c r="E49" s="158"/>
      <c r="F49" s="159"/>
    </row>
    <row r="50" spans="1:6" x14ac:dyDescent="0.25">
      <c r="A50" s="86" t="s">
        <v>38</v>
      </c>
      <c r="B50" s="47" t="s">
        <v>39</v>
      </c>
      <c r="C50" s="158">
        <f>C43</f>
        <v>0</v>
      </c>
      <c r="D50" s="158"/>
      <c r="E50" s="158"/>
      <c r="F50" s="159"/>
    </row>
    <row r="51" spans="1:6" x14ac:dyDescent="0.25">
      <c r="A51" s="86"/>
      <c r="B51" s="85" t="s">
        <v>7</v>
      </c>
      <c r="C51" s="156">
        <f>SUM(C48:F50)</f>
        <v>0</v>
      </c>
      <c r="D51" s="156"/>
      <c r="E51" s="156"/>
      <c r="F51" s="156"/>
    </row>
    <row r="52" spans="1:6" x14ac:dyDescent="0.25">
      <c r="A52" s="84"/>
      <c r="B52" s="48"/>
      <c r="C52" s="48"/>
      <c r="D52" s="48"/>
      <c r="E52" s="48"/>
      <c r="F52" s="48"/>
    </row>
    <row r="53" spans="1:6" x14ac:dyDescent="0.25">
      <c r="A53" s="143" t="s">
        <v>47</v>
      </c>
      <c r="B53" s="143"/>
      <c r="C53" s="143"/>
      <c r="D53" s="143"/>
      <c r="E53" s="143"/>
      <c r="F53" s="143"/>
    </row>
    <row r="54" spans="1:6" x14ac:dyDescent="0.25">
      <c r="A54" s="38"/>
      <c r="B54" s="39"/>
      <c r="C54" s="48"/>
      <c r="D54" s="48"/>
      <c r="E54" s="48"/>
      <c r="F54" s="48"/>
    </row>
    <row r="55" spans="1:6" x14ac:dyDescent="0.25">
      <c r="A55" s="96">
        <v>3</v>
      </c>
      <c r="B55" s="97" t="s">
        <v>48</v>
      </c>
      <c r="C55" s="96" t="s">
        <v>11</v>
      </c>
      <c r="D55" s="96" t="s">
        <v>103</v>
      </c>
      <c r="E55" s="96" t="s">
        <v>99</v>
      </c>
      <c r="F55" s="23" t="s">
        <v>26</v>
      </c>
    </row>
    <row r="56" spans="1:6" s="55" customFormat="1" ht="30" x14ac:dyDescent="0.25">
      <c r="A56" s="49" t="s">
        <v>15</v>
      </c>
      <c r="B56" s="94" t="s">
        <v>49</v>
      </c>
      <c r="C56" s="98">
        <v>6.4000000000000003E-3</v>
      </c>
      <c r="D56" s="94" t="s">
        <v>120</v>
      </c>
      <c r="E56" s="94" t="s">
        <v>121</v>
      </c>
      <c r="F56" s="99"/>
    </row>
    <row r="57" spans="1:6" x14ac:dyDescent="0.25">
      <c r="A57" s="49" t="s">
        <v>17</v>
      </c>
      <c r="B57" s="94" t="s">
        <v>122</v>
      </c>
      <c r="C57" s="100">
        <v>5.0000000000000001E-4</v>
      </c>
      <c r="D57" s="94" t="s">
        <v>123</v>
      </c>
      <c r="E57" s="101" t="s">
        <v>124</v>
      </c>
      <c r="F57" s="99"/>
    </row>
    <row r="58" spans="1:6" ht="30" x14ac:dyDescent="0.25">
      <c r="A58" s="49" t="s">
        <v>18</v>
      </c>
      <c r="B58" s="94" t="s">
        <v>125</v>
      </c>
      <c r="C58" s="102">
        <v>0.02</v>
      </c>
      <c r="D58" s="94" t="s">
        <v>170</v>
      </c>
      <c r="E58" s="94" t="s">
        <v>176</v>
      </c>
      <c r="F58" s="99"/>
    </row>
    <row r="59" spans="1:6" ht="48" customHeight="1" x14ac:dyDescent="0.25">
      <c r="A59" s="49" t="s">
        <v>16</v>
      </c>
      <c r="B59" s="94" t="s">
        <v>50</v>
      </c>
      <c r="C59" s="98">
        <v>4.0000000000000002E-4</v>
      </c>
      <c r="D59" s="94" t="s">
        <v>126</v>
      </c>
      <c r="E59" s="101" t="s">
        <v>127</v>
      </c>
      <c r="F59" s="99"/>
    </row>
    <row r="60" spans="1:6" ht="29.25" customHeight="1" x14ac:dyDescent="0.25">
      <c r="A60" s="49" t="s">
        <v>19</v>
      </c>
      <c r="B60" s="94" t="s">
        <v>128</v>
      </c>
      <c r="C60" s="98">
        <v>1E-4</v>
      </c>
      <c r="D60" s="94" t="s">
        <v>123</v>
      </c>
      <c r="E60" s="101" t="s">
        <v>129</v>
      </c>
      <c r="F60" s="99"/>
    </row>
    <row r="61" spans="1:6" ht="30.75" customHeight="1" x14ac:dyDescent="0.25">
      <c r="A61" s="49" t="s">
        <v>20</v>
      </c>
      <c r="B61" s="94" t="s">
        <v>130</v>
      </c>
      <c r="C61" s="102">
        <v>0.02</v>
      </c>
      <c r="D61" s="94" t="s">
        <v>170</v>
      </c>
      <c r="E61" s="94" t="s">
        <v>176</v>
      </c>
      <c r="F61" s="99"/>
    </row>
    <row r="62" spans="1:6" x14ac:dyDescent="0.25">
      <c r="A62" s="166" t="s">
        <v>7</v>
      </c>
      <c r="B62" s="166"/>
      <c r="C62" s="103">
        <f>SUM(C56:C61)</f>
        <v>4.7399999999999998E-2</v>
      </c>
      <c r="D62" s="104"/>
      <c r="E62" s="105"/>
      <c r="F62" s="32">
        <f>SUM(F56:F61)</f>
        <v>0</v>
      </c>
    </row>
    <row r="63" spans="1:6" x14ac:dyDescent="0.25">
      <c r="A63" s="84"/>
      <c r="B63" s="48"/>
      <c r="C63" s="48"/>
      <c r="D63" s="48"/>
      <c r="E63" s="48"/>
      <c r="F63" s="48"/>
    </row>
    <row r="64" spans="1:6" x14ac:dyDescent="0.25">
      <c r="A64" s="143" t="s">
        <v>51</v>
      </c>
      <c r="B64" s="143"/>
      <c r="C64" s="143"/>
      <c r="D64" s="143"/>
      <c r="E64" s="143"/>
      <c r="F64" s="143"/>
    </row>
    <row r="65" spans="1:6" x14ac:dyDescent="0.25">
      <c r="A65" s="84"/>
      <c r="B65" s="48"/>
      <c r="C65" s="48"/>
      <c r="D65" s="48"/>
      <c r="E65" s="48"/>
      <c r="F65" s="48"/>
    </row>
    <row r="66" spans="1:6" x14ac:dyDescent="0.25">
      <c r="A66" s="143" t="s">
        <v>52</v>
      </c>
      <c r="B66" s="143"/>
      <c r="C66" s="143"/>
      <c r="D66" s="143"/>
      <c r="E66" s="143"/>
      <c r="F66" s="143"/>
    </row>
    <row r="67" spans="1:6" x14ac:dyDescent="0.25">
      <c r="A67" s="84"/>
      <c r="B67" s="48"/>
      <c r="C67" s="48"/>
      <c r="D67" s="48"/>
      <c r="E67" s="48"/>
      <c r="F67" s="48"/>
    </row>
    <row r="68" spans="1:6" x14ac:dyDescent="0.25">
      <c r="A68" s="85" t="s">
        <v>53</v>
      </c>
      <c r="B68" s="25" t="s">
        <v>54</v>
      </c>
      <c r="C68" s="85" t="s">
        <v>11</v>
      </c>
      <c r="D68" s="85" t="s">
        <v>103</v>
      </c>
      <c r="E68" s="85" t="s">
        <v>99</v>
      </c>
      <c r="F68" s="23" t="s">
        <v>26</v>
      </c>
    </row>
    <row r="69" spans="1:6" ht="26.25" customHeight="1" x14ac:dyDescent="0.25">
      <c r="A69" s="49" t="s">
        <v>15</v>
      </c>
      <c r="B69" s="94" t="s">
        <v>131</v>
      </c>
      <c r="C69" s="100">
        <v>7.6E-3</v>
      </c>
      <c r="D69" s="94" t="s">
        <v>132</v>
      </c>
      <c r="E69" s="94" t="s">
        <v>133</v>
      </c>
      <c r="F69" s="63">
        <f>$C$13*C69</f>
        <v>0</v>
      </c>
    </row>
    <row r="70" spans="1:6" ht="31.5" customHeight="1" x14ac:dyDescent="0.25">
      <c r="A70" s="49" t="s">
        <v>17</v>
      </c>
      <c r="B70" s="94" t="s">
        <v>134</v>
      </c>
      <c r="C70" s="100">
        <v>1.3899999999999999E-2</v>
      </c>
      <c r="D70" s="94" t="s">
        <v>135</v>
      </c>
      <c r="E70" s="94" t="s">
        <v>136</v>
      </c>
      <c r="F70" s="63">
        <f t="shared" ref="F70:F73" si="1">$C$13*C70</f>
        <v>0</v>
      </c>
    </row>
    <row r="71" spans="1:6" s="55" customFormat="1" ht="26.25" customHeight="1" x14ac:dyDescent="0.25">
      <c r="A71" s="49" t="s">
        <v>18</v>
      </c>
      <c r="B71" s="94" t="s">
        <v>137</v>
      </c>
      <c r="C71" s="100">
        <v>2.0000000000000001E-4</v>
      </c>
      <c r="D71" s="94" t="s">
        <v>138</v>
      </c>
      <c r="E71" s="94" t="s">
        <v>139</v>
      </c>
      <c r="F71" s="63">
        <f t="shared" si="1"/>
        <v>0</v>
      </c>
    </row>
    <row r="72" spans="1:6" ht="33.75" customHeight="1" x14ac:dyDescent="0.25">
      <c r="A72" s="49" t="s">
        <v>16</v>
      </c>
      <c r="B72" s="94" t="s">
        <v>140</v>
      </c>
      <c r="C72" s="100">
        <v>2.9999999999999997E-4</v>
      </c>
      <c r="D72" s="94" t="s">
        <v>141</v>
      </c>
      <c r="E72" s="94" t="s">
        <v>142</v>
      </c>
      <c r="F72" s="63">
        <f t="shared" si="1"/>
        <v>0</v>
      </c>
    </row>
    <row r="73" spans="1:6" ht="24" customHeight="1" x14ac:dyDescent="0.25">
      <c r="A73" s="49" t="s">
        <v>19</v>
      </c>
      <c r="B73" s="94" t="s">
        <v>143</v>
      </c>
      <c r="C73" s="100">
        <v>1E-4</v>
      </c>
      <c r="D73" s="94" t="s">
        <v>144</v>
      </c>
      <c r="E73" s="94" t="s">
        <v>145</v>
      </c>
      <c r="F73" s="63">
        <f t="shared" si="1"/>
        <v>0</v>
      </c>
    </row>
    <row r="74" spans="1:6" ht="24" customHeight="1" x14ac:dyDescent="0.25">
      <c r="A74" s="166" t="s">
        <v>7</v>
      </c>
      <c r="B74" s="166"/>
      <c r="C74" s="103">
        <v>2.2099999999999998E-2</v>
      </c>
      <c r="D74" s="104"/>
      <c r="E74" s="105"/>
      <c r="F74" s="105">
        <f>SUM(F69:F73)</f>
        <v>0</v>
      </c>
    </row>
    <row r="75" spans="1:6" x14ac:dyDescent="0.25">
      <c r="A75" s="64"/>
      <c r="B75" s="65"/>
      <c r="C75" s="65"/>
      <c r="D75" s="66"/>
      <c r="E75" s="65"/>
      <c r="F75" s="41"/>
    </row>
    <row r="76" spans="1:6" ht="25.5" customHeight="1" x14ac:dyDescent="0.25">
      <c r="A76" s="96" t="s">
        <v>55</v>
      </c>
      <c r="B76" s="97" t="s">
        <v>56</v>
      </c>
      <c r="C76" s="96" t="s">
        <v>11</v>
      </c>
      <c r="D76" s="96" t="s">
        <v>103</v>
      </c>
      <c r="E76" s="96" t="s">
        <v>99</v>
      </c>
      <c r="F76" s="106" t="s">
        <v>26</v>
      </c>
    </row>
    <row r="77" spans="1:6" ht="45" x14ac:dyDescent="0.25">
      <c r="A77" s="49" t="s">
        <v>15</v>
      </c>
      <c r="B77" s="52" t="s">
        <v>57</v>
      </c>
      <c r="C77" s="107">
        <v>0</v>
      </c>
      <c r="D77" s="94" t="s">
        <v>102</v>
      </c>
      <c r="E77" s="49"/>
      <c r="F77" s="108"/>
    </row>
    <row r="78" spans="1:6" ht="15" customHeight="1" x14ac:dyDescent="0.25">
      <c r="A78" s="64"/>
      <c r="B78" s="65"/>
      <c r="C78" s="65"/>
      <c r="D78" s="66"/>
      <c r="E78" s="65"/>
      <c r="F78" s="41"/>
    </row>
    <row r="79" spans="1:6" ht="13.5" customHeight="1" x14ac:dyDescent="0.25">
      <c r="A79" s="167" t="s">
        <v>58</v>
      </c>
      <c r="B79" s="167"/>
      <c r="C79" s="167"/>
      <c r="D79" s="167"/>
      <c r="E79" s="167"/>
      <c r="F79" s="167"/>
    </row>
    <row r="80" spans="1:6" ht="15.75" customHeight="1" x14ac:dyDescent="0.25">
      <c r="A80" s="109"/>
      <c r="B80" s="109"/>
      <c r="C80" s="109"/>
      <c r="D80" s="109"/>
      <c r="E80" s="109"/>
      <c r="F80" s="109"/>
    </row>
    <row r="81" spans="1:6" x14ac:dyDescent="0.25">
      <c r="A81" s="110">
        <v>4</v>
      </c>
      <c r="B81" s="111" t="s">
        <v>59</v>
      </c>
      <c r="C81" s="110" t="s">
        <v>11</v>
      </c>
      <c r="D81" s="110" t="s">
        <v>103</v>
      </c>
      <c r="E81" s="110" t="s">
        <v>99</v>
      </c>
      <c r="F81" s="112" t="s">
        <v>26</v>
      </c>
    </row>
    <row r="82" spans="1:6" x14ac:dyDescent="0.25">
      <c r="A82" s="49" t="s">
        <v>53</v>
      </c>
      <c r="B82" s="94" t="s">
        <v>54</v>
      </c>
      <c r="C82" s="49"/>
      <c r="D82" s="49"/>
      <c r="E82" s="49"/>
      <c r="F82" s="99"/>
    </row>
    <row r="83" spans="1:6" ht="30" x14ac:dyDescent="0.25">
      <c r="A83" s="49" t="s">
        <v>55</v>
      </c>
      <c r="B83" s="94" t="s">
        <v>60</v>
      </c>
      <c r="C83" s="49"/>
      <c r="D83" s="62" t="s">
        <v>146</v>
      </c>
      <c r="E83" s="49"/>
      <c r="F83" s="108"/>
    </row>
    <row r="84" spans="1:6" x14ac:dyDescent="0.25">
      <c r="A84" s="166" t="s">
        <v>7</v>
      </c>
      <c r="B84" s="166"/>
      <c r="C84" s="104"/>
      <c r="D84" s="104"/>
      <c r="E84" s="105"/>
      <c r="F84" s="113"/>
    </row>
    <row r="85" spans="1:6" x14ac:dyDescent="0.25">
      <c r="A85" s="84"/>
      <c r="B85" s="48"/>
      <c r="C85" s="48"/>
      <c r="D85" s="48"/>
      <c r="E85" s="48"/>
      <c r="F85" s="48"/>
    </row>
    <row r="86" spans="1:6" x14ac:dyDescent="0.25">
      <c r="A86" s="143" t="s">
        <v>61</v>
      </c>
      <c r="B86" s="143"/>
      <c r="C86" s="143"/>
      <c r="D86" s="143"/>
      <c r="E86" s="143"/>
      <c r="F86" s="143"/>
    </row>
    <row r="87" spans="1:6" x14ac:dyDescent="0.25">
      <c r="A87" s="84"/>
      <c r="B87" s="48"/>
      <c r="C87" s="48"/>
      <c r="D87" s="48"/>
      <c r="E87" s="48"/>
      <c r="F87" s="48"/>
    </row>
    <row r="88" spans="1:6" x14ac:dyDescent="0.25">
      <c r="A88" s="85">
        <v>5</v>
      </c>
      <c r="B88" s="25" t="s">
        <v>62</v>
      </c>
      <c r="C88" s="145" t="s">
        <v>99</v>
      </c>
      <c r="D88" s="145"/>
      <c r="E88" s="145"/>
      <c r="F88" s="85" t="s">
        <v>26</v>
      </c>
    </row>
    <row r="89" spans="1:6" x14ac:dyDescent="0.25">
      <c r="A89" s="86" t="s">
        <v>15</v>
      </c>
      <c r="B89" s="47" t="s">
        <v>63</v>
      </c>
      <c r="C89" s="52"/>
      <c r="D89" s="52"/>
      <c r="E89" s="52"/>
      <c r="F89" s="3">
        <v>0</v>
      </c>
    </row>
    <row r="90" spans="1:6" x14ac:dyDescent="0.25">
      <c r="A90" s="86" t="s">
        <v>17</v>
      </c>
      <c r="B90" s="47" t="s">
        <v>64</v>
      </c>
      <c r="C90" s="52"/>
      <c r="D90" s="52"/>
      <c r="E90" s="52"/>
      <c r="F90" s="67">
        <v>0</v>
      </c>
    </row>
    <row r="91" spans="1:6" x14ac:dyDescent="0.25">
      <c r="A91" s="86" t="s">
        <v>18</v>
      </c>
      <c r="B91" s="47" t="s">
        <v>65</v>
      </c>
      <c r="C91" s="52"/>
      <c r="D91" s="52"/>
      <c r="E91" s="52"/>
      <c r="F91" s="67">
        <v>0</v>
      </c>
    </row>
    <row r="92" spans="1:6" x14ac:dyDescent="0.25">
      <c r="A92" s="86" t="s">
        <v>16</v>
      </c>
      <c r="B92" s="47" t="s">
        <v>42</v>
      </c>
      <c r="C92" s="52"/>
      <c r="D92" s="52"/>
      <c r="E92" s="52"/>
      <c r="F92" s="3">
        <v>0</v>
      </c>
    </row>
    <row r="93" spans="1:6" x14ac:dyDescent="0.25">
      <c r="A93" s="86"/>
      <c r="B93" s="85" t="s">
        <v>7</v>
      </c>
      <c r="C93" s="25"/>
      <c r="D93" s="25"/>
      <c r="E93" s="25"/>
      <c r="F93" s="35">
        <f>F92+F91+F90+F89</f>
        <v>0</v>
      </c>
    </row>
    <row r="94" spans="1:6" x14ac:dyDescent="0.25">
      <c r="A94" s="84"/>
      <c r="B94" s="48"/>
      <c r="C94" s="48"/>
      <c r="D94" s="48"/>
      <c r="E94" s="48"/>
      <c r="F94" s="48"/>
    </row>
    <row r="95" spans="1:6" x14ac:dyDescent="0.25">
      <c r="A95" s="143" t="s">
        <v>66</v>
      </c>
      <c r="B95" s="143"/>
      <c r="C95" s="143"/>
      <c r="D95" s="143"/>
      <c r="E95" s="143"/>
      <c r="F95" s="143"/>
    </row>
    <row r="96" spans="1:6" x14ac:dyDescent="0.25">
      <c r="A96" s="84"/>
      <c r="B96" s="48"/>
      <c r="C96" s="48"/>
      <c r="D96" s="48"/>
      <c r="E96" s="48"/>
      <c r="F96" s="48"/>
    </row>
    <row r="97" spans="1:6" x14ac:dyDescent="0.25">
      <c r="A97" s="85">
        <v>6</v>
      </c>
      <c r="B97" s="25" t="s">
        <v>67</v>
      </c>
      <c r="C97" s="85" t="s">
        <v>11</v>
      </c>
      <c r="D97" s="145" t="s">
        <v>99</v>
      </c>
      <c r="E97" s="145"/>
      <c r="F97" s="85" t="s">
        <v>26</v>
      </c>
    </row>
    <row r="98" spans="1:6" ht="24.75" customHeight="1" x14ac:dyDescent="0.25">
      <c r="A98" s="86" t="s">
        <v>15</v>
      </c>
      <c r="B98" s="71" t="s">
        <v>68</v>
      </c>
      <c r="C98" s="127">
        <v>0.05</v>
      </c>
      <c r="D98" s="161" t="s">
        <v>169</v>
      </c>
      <c r="E98" s="161"/>
      <c r="F98" s="63">
        <f>($C$13+$C$51+$F$62+$F$84+$F$93)*C98</f>
        <v>0</v>
      </c>
    </row>
    <row r="99" spans="1:6" ht="39.75" customHeight="1" x14ac:dyDescent="0.25">
      <c r="A99" s="86" t="s">
        <v>17</v>
      </c>
      <c r="B99" s="71" t="s">
        <v>69</v>
      </c>
      <c r="C99" s="127">
        <v>0.1</v>
      </c>
      <c r="D99" s="161"/>
      <c r="E99" s="161"/>
      <c r="F99" s="63">
        <f>($C$13+$C$51+$F$62+$F$84+$F$93+F98)*C99</f>
        <v>0</v>
      </c>
    </row>
    <row r="100" spans="1:6" x14ac:dyDescent="0.25">
      <c r="A100" s="86" t="s">
        <v>18</v>
      </c>
      <c r="B100" s="129" t="s">
        <v>70</v>
      </c>
      <c r="C100" s="71"/>
      <c r="D100" s="165"/>
      <c r="E100" s="165"/>
      <c r="F100" s="131">
        <f>SUM(F101:F103)</f>
        <v>0</v>
      </c>
    </row>
    <row r="101" spans="1:6" ht="30" customHeight="1" x14ac:dyDescent="0.25">
      <c r="A101" s="86"/>
      <c r="B101" s="71" t="s">
        <v>71</v>
      </c>
      <c r="C101" s="128">
        <v>9.2499999999999999E-2</v>
      </c>
      <c r="D101" s="162" t="s">
        <v>147</v>
      </c>
      <c r="E101" s="162"/>
      <c r="F101" s="63">
        <f>((C13+C51+F62+F84+F93+F98+F99)/(1-0.1425)*0.0925)</f>
        <v>0</v>
      </c>
    </row>
    <row r="102" spans="1:6" ht="20.100000000000001" customHeight="1" x14ac:dyDescent="0.25">
      <c r="A102" s="86"/>
      <c r="B102" s="71" t="s">
        <v>72</v>
      </c>
      <c r="C102" s="128">
        <v>0</v>
      </c>
      <c r="D102" s="162" t="s">
        <v>104</v>
      </c>
      <c r="E102" s="162"/>
      <c r="F102" s="123">
        <v>0</v>
      </c>
    </row>
    <row r="103" spans="1:6" ht="20.100000000000001" customHeight="1" x14ac:dyDescent="0.25">
      <c r="A103" s="86"/>
      <c r="B103" s="71" t="s">
        <v>73</v>
      </c>
      <c r="C103" s="128">
        <v>0.05</v>
      </c>
      <c r="D103" s="163" t="s">
        <v>101</v>
      </c>
      <c r="E103" s="163"/>
      <c r="F103" s="63">
        <f>(C13+C51+F62+F84+F93+F98+F99)/(1-0.1425)*0.05</f>
        <v>0</v>
      </c>
    </row>
    <row r="104" spans="1:6" x14ac:dyDescent="0.25">
      <c r="A104" s="86"/>
      <c r="B104" s="85" t="s">
        <v>7</v>
      </c>
      <c r="C104" s="25"/>
      <c r="D104" s="25"/>
      <c r="E104" s="25"/>
      <c r="F104" s="37">
        <f>F100+F99+F98</f>
        <v>0</v>
      </c>
    </row>
    <row r="105" spans="1:6" x14ac:dyDescent="0.25">
      <c r="A105" s="84"/>
      <c r="B105" s="48"/>
      <c r="C105" s="48"/>
      <c r="D105" s="48"/>
      <c r="E105" s="48"/>
      <c r="F105" s="48"/>
    </row>
    <row r="106" spans="1:6" x14ac:dyDescent="0.25">
      <c r="A106" s="69" t="s">
        <v>76</v>
      </c>
      <c r="B106" s="164" t="s">
        <v>77</v>
      </c>
      <c r="C106" s="149"/>
      <c r="D106" s="149"/>
      <c r="E106" s="149"/>
      <c r="F106" s="149"/>
    </row>
    <row r="107" spans="1:6" x14ac:dyDescent="0.25">
      <c r="A107" s="84"/>
      <c r="B107" s="48"/>
      <c r="C107" s="48"/>
      <c r="D107" s="48"/>
      <c r="E107" s="48"/>
      <c r="F107" s="48"/>
    </row>
    <row r="108" spans="1:6" x14ac:dyDescent="0.25">
      <c r="A108" s="86"/>
      <c r="B108" s="23" t="s">
        <v>78</v>
      </c>
      <c r="C108" s="160" t="s">
        <v>26</v>
      </c>
      <c r="D108" s="160"/>
      <c r="E108" s="160"/>
      <c r="F108" s="160"/>
    </row>
    <row r="109" spans="1:6" x14ac:dyDescent="0.25">
      <c r="A109" s="86"/>
      <c r="B109" s="23" t="s">
        <v>79</v>
      </c>
      <c r="C109" s="160"/>
      <c r="D109" s="160"/>
      <c r="E109" s="160"/>
      <c r="F109" s="160"/>
    </row>
    <row r="110" spans="1:6" x14ac:dyDescent="0.25">
      <c r="A110" s="86" t="s">
        <v>15</v>
      </c>
      <c r="B110" s="47" t="s">
        <v>8</v>
      </c>
      <c r="C110" s="158">
        <f>C13</f>
        <v>0</v>
      </c>
      <c r="D110" s="159"/>
      <c r="E110" s="159"/>
      <c r="F110" s="159"/>
    </row>
    <row r="111" spans="1:6" x14ac:dyDescent="0.25">
      <c r="A111" s="86" t="s">
        <v>17</v>
      </c>
      <c r="B111" s="47" t="s">
        <v>80</v>
      </c>
      <c r="C111" s="158">
        <f>C51</f>
        <v>0</v>
      </c>
      <c r="D111" s="159"/>
      <c r="E111" s="159"/>
      <c r="F111" s="159"/>
    </row>
    <row r="112" spans="1:6" x14ac:dyDescent="0.25">
      <c r="A112" s="86" t="s">
        <v>18</v>
      </c>
      <c r="B112" s="47" t="s">
        <v>47</v>
      </c>
      <c r="C112" s="158">
        <f>F62</f>
        <v>0</v>
      </c>
      <c r="D112" s="159"/>
      <c r="E112" s="159"/>
      <c r="F112" s="159"/>
    </row>
    <row r="113" spans="1:7" x14ac:dyDescent="0.25">
      <c r="A113" s="86" t="s">
        <v>16</v>
      </c>
      <c r="B113" s="47" t="s">
        <v>51</v>
      </c>
      <c r="C113" s="158">
        <f>F84</f>
        <v>0</v>
      </c>
      <c r="D113" s="159"/>
      <c r="E113" s="159"/>
      <c r="F113" s="159"/>
    </row>
    <row r="114" spans="1:7" x14ac:dyDescent="0.25">
      <c r="A114" s="86" t="s">
        <v>19</v>
      </c>
      <c r="B114" s="47" t="s">
        <v>61</v>
      </c>
      <c r="C114" s="158">
        <f>F93</f>
        <v>0</v>
      </c>
      <c r="D114" s="159"/>
      <c r="E114" s="159"/>
      <c r="F114" s="159"/>
    </row>
    <row r="115" spans="1:7" x14ac:dyDescent="0.25">
      <c r="A115" s="86"/>
      <c r="B115" s="33" t="s">
        <v>81</v>
      </c>
      <c r="C115" s="158">
        <f>SUM(C110:F114)</f>
        <v>0</v>
      </c>
      <c r="D115" s="159"/>
      <c r="E115" s="159"/>
      <c r="F115" s="159"/>
    </row>
    <row r="116" spans="1:7" x14ac:dyDescent="0.25">
      <c r="A116" s="86" t="s">
        <v>20</v>
      </c>
      <c r="B116" s="47" t="s">
        <v>66</v>
      </c>
      <c r="C116" s="169">
        <f>F104</f>
        <v>0</v>
      </c>
      <c r="D116" s="169"/>
      <c r="E116" s="169"/>
      <c r="F116" s="169"/>
    </row>
    <row r="117" spans="1:7" x14ac:dyDescent="0.25">
      <c r="A117" s="86"/>
      <c r="B117" s="85" t="s">
        <v>82</v>
      </c>
      <c r="C117" s="170">
        <f>ROUND((C116+C115),2)</f>
        <v>0</v>
      </c>
      <c r="D117" s="145"/>
      <c r="E117" s="145"/>
      <c r="F117" s="145"/>
    </row>
    <row r="119" spans="1:7" ht="39.950000000000003" customHeight="1" x14ac:dyDescent="0.25">
      <c r="A119" s="83" t="s">
        <v>83</v>
      </c>
      <c r="B119" s="171" t="s">
        <v>84</v>
      </c>
      <c r="C119" s="172"/>
      <c r="D119" s="172"/>
      <c r="E119" s="172"/>
      <c r="F119" s="172"/>
      <c r="G119" s="70"/>
    </row>
    <row r="120" spans="1:7" x14ac:dyDescent="0.25">
      <c r="A120" s="90" t="s">
        <v>15</v>
      </c>
      <c r="B120" s="45" t="s">
        <v>85</v>
      </c>
      <c r="C120" s="154"/>
      <c r="D120" s="154"/>
      <c r="E120" s="154"/>
      <c r="F120" s="154"/>
    </row>
    <row r="121" spans="1:7" x14ac:dyDescent="0.25">
      <c r="A121" s="90" t="s">
        <v>17</v>
      </c>
      <c r="B121" s="45" t="s">
        <v>86</v>
      </c>
      <c r="C121" s="154"/>
      <c r="D121" s="154"/>
      <c r="E121" s="154"/>
      <c r="F121" s="154"/>
    </row>
    <row r="122" spans="1:7" x14ac:dyDescent="0.25">
      <c r="A122" s="168" t="s">
        <v>18</v>
      </c>
      <c r="B122" s="45" t="s">
        <v>87</v>
      </c>
      <c r="C122" s="154"/>
      <c r="D122" s="154"/>
      <c r="E122" s="154"/>
      <c r="F122" s="154"/>
    </row>
    <row r="123" spans="1:7" ht="30" x14ac:dyDescent="0.25">
      <c r="A123" s="168"/>
      <c r="B123" s="89" t="s">
        <v>88</v>
      </c>
      <c r="C123" s="154"/>
      <c r="D123" s="154"/>
      <c r="E123" s="154"/>
      <c r="F123" s="154"/>
    </row>
  </sheetData>
  <mergeCells count="55">
    <mergeCell ref="A62:B62"/>
    <mergeCell ref="A74:B74"/>
    <mergeCell ref="A79:F79"/>
    <mergeCell ref="A84:B84"/>
    <mergeCell ref="A122:A123"/>
    <mergeCell ref="C122:F123"/>
    <mergeCell ref="C110:F110"/>
    <mergeCell ref="C111:F111"/>
    <mergeCell ref="C112:F112"/>
    <mergeCell ref="C113:F113"/>
    <mergeCell ref="C114:F114"/>
    <mergeCell ref="C115:F115"/>
    <mergeCell ref="C116:F116"/>
    <mergeCell ref="C117:F117"/>
    <mergeCell ref="B119:F119"/>
    <mergeCell ref="C120:F120"/>
    <mergeCell ref="A64:F64"/>
    <mergeCell ref="C121:F121"/>
    <mergeCell ref="C108:F109"/>
    <mergeCell ref="A86:F86"/>
    <mergeCell ref="C88:E88"/>
    <mergeCell ref="A95:F95"/>
    <mergeCell ref="D97:E97"/>
    <mergeCell ref="D98:E99"/>
    <mergeCell ref="D101:E101"/>
    <mergeCell ref="D102:E102"/>
    <mergeCell ref="D103:E103"/>
    <mergeCell ref="B106:F106"/>
    <mergeCell ref="D100:E100"/>
    <mergeCell ref="A66:F66"/>
    <mergeCell ref="C48:F48"/>
    <mergeCell ref="C49:F49"/>
    <mergeCell ref="C50:F50"/>
    <mergeCell ref="C51:F51"/>
    <mergeCell ref="A53:F53"/>
    <mergeCell ref="C40:D40"/>
    <mergeCell ref="C42:D42"/>
    <mergeCell ref="C43:F43"/>
    <mergeCell ref="A45:F45"/>
    <mergeCell ref="C47:F47"/>
    <mergeCell ref="C41:D41"/>
    <mergeCell ref="A14:F14"/>
    <mergeCell ref="C2:D2"/>
    <mergeCell ref="A4:G4"/>
    <mergeCell ref="C6:E6"/>
    <mergeCell ref="C7:E7"/>
    <mergeCell ref="C13:F13"/>
    <mergeCell ref="A36:F36"/>
    <mergeCell ref="C38:D38"/>
    <mergeCell ref="C39:D39"/>
    <mergeCell ref="A15:F15"/>
    <mergeCell ref="A16:F16"/>
    <mergeCell ref="A22:F22"/>
    <mergeCell ref="A23:F23"/>
    <mergeCell ref="A35:F35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24"/>
  <sheetViews>
    <sheetView showGridLines="0" topLeftCell="A109" zoomScale="85" zoomScaleNormal="85" workbookViewId="0">
      <selection activeCell="F77" sqref="F77"/>
    </sheetView>
  </sheetViews>
  <sheetFormatPr defaultRowHeight="15" x14ac:dyDescent="0.25"/>
  <cols>
    <col min="1" max="1" width="6.7109375" style="90" customWidth="1"/>
    <col min="2" max="2" width="54.42578125" style="45" customWidth="1"/>
    <col min="3" max="3" width="9.140625" style="45"/>
    <col min="4" max="4" width="38.7109375" style="45" customWidth="1"/>
    <col min="5" max="5" width="45.140625" style="45" customWidth="1"/>
    <col min="6" max="6" width="17.28515625" style="45" customWidth="1"/>
    <col min="7" max="16384" width="9.140625" style="45"/>
  </cols>
  <sheetData>
    <row r="1" spans="1:7" ht="15.75" thickBot="1" x14ac:dyDescent="0.3"/>
    <row r="2" spans="1:7" ht="15.75" thickBot="1" x14ac:dyDescent="0.3">
      <c r="A2" s="83" t="s">
        <v>75</v>
      </c>
      <c r="B2" s="46" t="s">
        <v>74</v>
      </c>
      <c r="C2" s="151" t="s">
        <v>164</v>
      </c>
      <c r="D2" s="152"/>
      <c r="E2" s="119"/>
    </row>
    <row r="4" spans="1:7" x14ac:dyDescent="0.25">
      <c r="A4" s="153" t="s">
        <v>12</v>
      </c>
      <c r="B4" s="154"/>
      <c r="C4" s="154"/>
      <c r="D4" s="154"/>
      <c r="E4" s="154"/>
      <c r="F4" s="154"/>
      <c r="G4" s="154"/>
    </row>
    <row r="6" spans="1:7" x14ac:dyDescent="0.25">
      <c r="A6" s="85">
        <v>1</v>
      </c>
      <c r="B6" s="85" t="s">
        <v>13</v>
      </c>
      <c r="C6" s="145" t="s">
        <v>103</v>
      </c>
      <c r="D6" s="145"/>
      <c r="E6" s="145"/>
      <c r="F6" s="23" t="s">
        <v>6</v>
      </c>
    </row>
    <row r="7" spans="1:7" ht="27" customHeight="1" x14ac:dyDescent="0.25">
      <c r="A7" s="86" t="s">
        <v>15</v>
      </c>
      <c r="B7" s="47" t="s">
        <v>0</v>
      </c>
      <c r="C7" s="174" t="s">
        <v>156</v>
      </c>
      <c r="D7" s="174"/>
      <c r="E7" s="174"/>
      <c r="F7" s="120"/>
    </row>
    <row r="8" spans="1:7" x14ac:dyDescent="0.25">
      <c r="A8" s="86" t="s">
        <v>17</v>
      </c>
      <c r="B8" s="47" t="s">
        <v>1</v>
      </c>
      <c r="C8" s="47"/>
      <c r="D8" s="24"/>
      <c r="E8" s="24"/>
      <c r="F8" s="24">
        <v>0</v>
      </c>
    </row>
    <row r="9" spans="1:7" x14ac:dyDescent="0.25">
      <c r="A9" s="86" t="s">
        <v>18</v>
      </c>
      <c r="B9" s="47" t="s">
        <v>2</v>
      </c>
      <c r="C9" s="87"/>
      <c r="D9" s="78"/>
      <c r="E9" s="78"/>
      <c r="F9" s="24"/>
    </row>
    <row r="10" spans="1:7" x14ac:dyDescent="0.25">
      <c r="A10" s="86" t="s">
        <v>16</v>
      </c>
      <c r="B10" s="47" t="s">
        <v>3</v>
      </c>
      <c r="C10" s="47"/>
      <c r="D10" s="24"/>
      <c r="E10" s="24"/>
      <c r="F10" s="24">
        <v>0</v>
      </c>
    </row>
    <row r="11" spans="1:7" x14ac:dyDescent="0.25">
      <c r="A11" s="86" t="s">
        <v>19</v>
      </c>
      <c r="B11" s="47" t="s">
        <v>4</v>
      </c>
      <c r="C11" s="47"/>
      <c r="D11" s="24"/>
      <c r="E11" s="24"/>
      <c r="F11" s="24">
        <v>0</v>
      </c>
    </row>
    <row r="12" spans="1:7" x14ac:dyDescent="0.25">
      <c r="A12" s="86" t="s">
        <v>20</v>
      </c>
      <c r="B12" s="47" t="s">
        <v>5</v>
      </c>
      <c r="C12" s="47"/>
      <c r="D12" s="24"/>
      <c r="E12" s="24"/>
      <c r="F12" s="24">
        <v>0</v>
      </c>
    </row>
    <row r="13" spans="1:7" x14ac:dyDescent="0.25">
      <c r="A13" s="86"/>
      <c r="B13" s="85" t="s">
        <v>7</v>
      </c>
      <c r="C13" s="156">
        <f>SUM(C7:F12)</f>
        <v>0</v>
      </c>
      <c r="D13" s="156"/>
      <c r="E13" s="156"/>
      <c r="F13" s="156"/>
    </row>
    <row r="14" spans="1:7" x14ac:dyDescent="0.25">
      <c r="A14" s="173"/>
      <c r="B14" s="154"/>
      <c r="C14" s="154"/>
      <c r="D14" s="154"/>
      <c r="E14" s="154"/>
      <c r="F14" s="154"/>
    </row>
    <row r="15" spans="1:7" x14ac:dyDescent="0.25">
      <c r="A15" s="175" t="s">
        <v>9</v>
      </c>
      <c r="B15" s="175"/>
      <c r="C15" s="175"/>
      <c r="D15" s="175"/>
      <c r="E15" s="175"/>
      <c r="F15" s="175"/>
    </row>
    <row r="16" spans="1:7" x14ac:dyDescent="0.25">
      <c r="A16" s="176" t="s">
        <v>14</v>
      </c>
      <c r="B16" s="154"/>
      <c r="C16" s="154"/>
      <c r="D16" s="154"/>
      <c r="E16" s="154"/>
      <c r="F16" s="154"/>
    </row>
    <row r="17" spans="1:6" x14ac:dyDescent="0.25">
      <c r="B17" s="1"/>
    </row>
    <row r="18" spans="1:6" x14ac:dyDescent="0.25">
      <c r="A18" s="85" t="s">
        <v>21</v>
      </c>
      <c r="B18" s="25" t="s">
        <v>22</v>
      </c>
      <c r="C18" s="85" t="s">
        <v>11</v>
      </c>
      <c r="D18" s="85" t="s">
        <v>103</v>
      </c>
      <c r="E18" s="85" t="s">
        <v>99</v>
      </c>
      <c r="F18" s="25" t="s">
        <v>6</v>
      </c>
    </row>
    <row r="19" spans="1:6" ht="30" x14ac:dyDescent="0.25">
      <c r="A19" s="49" t="s">
        <v>15</v>
      </c>
      <c r="B19" s="50" t="s">
        <v>10</v>
      </c>
      <c r="C19" s="51">
        <v>8.3299999999999999E-2</v>
      </c>
      <c r="D19" s="94" t="s">
        <v>118</v>
      </c>
      <c r="E19" s="52" t="s">
        <v>157</v>
      </c>
      <c r="F19" s="53">
        <f>C13*C19</f>
        <v>0</v>
      </c>
    </row>
    <row r="20" spans="1:6" ht="45" x14ac:dyDescent="0.25">
      <c r="A20" s="49" t="s">
        <v>17</v>
      </c>
      <c r="B20" s="50" t="s">
        <v>115</v>
      </c>
      <c r="C20" s="51">
        <v>0.1111</v>
      </c>
      <c r="D20" s="95" t="s">
        <v>116</v>
      </c>
      <c r="E20" s="94" t="s">
        <v>117</v>
      </c>
      <c r="F20" s="53">
        <f>C13*C20</f>
        <v>0</v>
      </c>
    </row>
    <row r="21" spans="1:6" x14ac:dyDescent="0.25">
      <c r="A21" s="178" t="s">
        <v>7</v>
      </c>
      <c r="B21" s="179"/>
      <c r="C21" s="72">
        <f>SUM(C19:C20)</f>
        <v>0.19440000000000002</v>
      </c>
      <c r="D21" s="27"/>
      <c r="E21" s="27"/>
      <c r="F21" s="27">
        <f>SUM(F19:F20)</f>
        <v>0</v>
      </c>
    </row>
    <row r="22" spans="1:6" x14ac:dyDescent="0.25">
      <c r="A22" s="173"/>
      <c r="B22" s="154"/>
      <c r="C22" s="154"/>
      <c r="D22" s="154"/>
      <c r="E22" s="154"/>
      <c r="F22" s="154"/>
    </row>
    <row r="23" spans="1:6" x14ac:dyDescent="0.25">
      <c r="A23" s="177" t="s">
        <v>24</v>
      </c>
      <c r="B23" s="177"/>
      <c r="C23" s="177"/>
      <c r="D23" s="177"/>
      <c r="E23" s="177"/>
      <c r="F23" s="177"/>
    </row>
    <row r="25" spans="1:6" x14ac:dyDescent="0.25">
      <c r="A25" s="85" t="s">
        <v>23</v>
      </c>
      <c r="B25" s="25" t="s">
        <v>25</v>
      </c>
      <c r="C25" s="85" t="s">
        <v>11</v>
      </c>
      <c r="D25" s="85" t="s">
        <v>103</v>
      </c>
      <c r="E25" s="85" t="s">
        <v>99</v>
      </c>
      <c r="F25" s="25" t="s">
        <v>26</v>
      </c>
    </row>
    <row r="26" spans="1:6" x14ac:dyDescent="0.25">
      <c r="A26" s="86" t="s">
        <v>15</v>
      </c>
      <c r="B26" s="47" t="s">
        <v>27</v>
      </c>
      <c r="C26" s="68">
        <v>0.2</v>
      </c>
      <c r="D26" s="68" t="s">
        <v>92</v>
      </c>
      <c r="E26" s="54" t="s">
        <v>148</v>
      </c>
      <c r="F26" s="67">
        <f>($C$13+$F$21)*C26</f>
        <v>0</v>
      </c>
    </row>
    <row r="27" spans="1:6" ht="45" x14ac:dyDescent="0.25">
      <c r="A27" s="86" t="s">
        <v>17</v>
      </c>
      <c r="B27" s="47" t="s">
        <v>28</v>
      </c>
      <c r="C27" s="68">
        <v>2.5000000000000001E-2</v>
      </c>
      <c r="D27" s="79" t="s">
        <v>93</v>
      </c>
      <c r="E27" s="57" t="s">
        <v>149</v>
      </c>
      <c r="F27" s="67">
        <f t="shared" ref="F27:F33" si="0">($C$13+$F$21)*C27</f>
        <v>0</v>
      </c>
    </row>
    <row r="28" spans="1:6" ht="75" x14ac:dyDescent="0.25">
      <c r="A28" s="86" t="s">
        <v>18</v>
      </c>
      <c r="B28" s="47" t="s">
        <v>29</v>
      </c>
      <c r="C28" s="68">
        <v>0.03</v>
      </c>
      <c r="D28" s="80" t="s">
        <v>175</v>
      </c>
      <c r="E28" s="61" t="s">
        <v>150</v>
      </c>
      <c r="F28" s="67">
        <f t="shared" si="0"/>
        <v>0</v>
      </c>
    </row>
    <row r="29" spans="1:6" x14ac:dyDescent="0.25">
      <c r="A29" s="86" t="s">
        <v>16</v>
      </c>
      <c r="B29" s="47" t="s">
        <v>30</v>
      </c>
      <c r="C29" s="68">
        <v>1.4999999999999999E-2</v>
      </c>
      <c r="D29" s="47" t="s">
        <v>95</v>
      </c>
      <c r="E29" s="86" t="s">
        <v>151</v>
      </c>
      <c r="F29" s="67">
        <f t="shared" si="0"/>
        <v>0</v>
      </c>
    </row>
    <row r="30" spans="1:6" x14ac:dyDescent="0.25">
      <c r="A30" s="86" t="s">
        <v>19</v>
      </c>
      <c r="B30" s="47" t="s">
        <v>31</v>
      </c>
      <c r="C30" s="68">
        <v>0.01</v>
      </c>
      <c r="D30" s="68" t="s">
        <v>94</v>
      </c>
      <c r="E30" s="54" t="s">
        <v>152</v>
      </c>
      <c r="F30" s="67">
        <f t="shared" si="0"/>
        <v>0</v>
      </c>
    </row>
    <row r="31" spans="1:6" ht="30" x14ac:dyDescent="0.25">
      <c r="A31" s="86" t="s">
        <v>20</v>
      </c>
      <c r="B31" s="47" t="s">
        <v>32</v>
      </c>
      <c r="C31" s="68">
        <v>6.0000000000000001E-3</v>
      </c>
      <c r="D31" s="79" t="s">
        <v>96</v>
      </c>
      <c r="E31" s="57" t="s">
        <v>153</v>
      </c>
      <c r="F31" s="67">
        <f t="shared" si="0"/>
        <v>0</v>
      </c>
    </row>
    <row r="32" spans="1:6" x14ac:dyDescent="0.25">
      <c r="A32" s="86" t="s">
        <v>33</v>
      </c>
      <c r="B32" s="47" t="s">
        <v>34</v>
      </c>
      <c r="C32" s="68">
        <v>2E-3</v>
      </c>
      <c r="D32" s="68" t="s">
        <v>97</v>
      </c>
      <c r="E32" s="54" t="s">
        <v>154</v>
      </c>
      <c r="F32" s="67">
        <f t="shared" si="0"/>
        <v>0</v>
      </c>
    </row>
    <row r="33" spans="1:6" ht="30" x14ac:dyDescent="0.25">
      <c r="A33" s="86" t="s">
        <v>35</v>
      </c>
      <c r="B33" s="47" t="s">
        <v>36</v>
      </c>
      <c r="C33" s="68">
        <v>0.08</v>
      </c>
      <c r="D33" s="79" t="s">
        <v>98</v>
      </c>
      <c r="E33" s="57" t="s">
        <v>155</v>
      </c>
      <c r="F33" s="67">
        <f t="shared" si="0"/>
        <v>0</v>
      </c>
    </row>
    <row r="34" spans="1:6" x14ac:dyDescent="0.25">
      <c r="A34" s="85"/>
      <c r="B34" s="85" t="s">
        <v>7</v>
      </c>
      <c r="C34" s="43">
        <f>SUM(C26:C33)</f>
        <v>0.36800000000000005</v>
      </c>
      <c r="D34" s="27"/>
      <c r="E34" s="27"/>
      <c r="F34" s="27">
        <f>SUM(F26:F33)</f>
        <v>0</v>
      </c>
    </row>
    <row r="35" spans="1:6" x14ac:dyDescent="0.25">
      <c r="A35" s="173"/>
      <c r="B35" s="154"/>
      <c r="C35" s="154"/>
      <c r="D35" s="154"/>
      <c r="E35" s="154"/>
      <c r="F35" s="154"/>
    </row>
    <row r="36" spans="1:6" x14ac:dyDescent="0.25">
      <c r="A36" s="177" t="s">
        <v>37</v>
      </c>
      <c r="B36" s="180"/>
      <c r="C36" s="180"/>
      <c r="D36" s="180"/>
      <c r="E36" s="180"/>
      <c r="F36" s="180"/>
    </row>
    <row r="38" spans="1:6" x14ac:dyDescent="0.25">
      <c r="A38" s="85" t="s">
        <v>38</v>
      </c>
      <c r="B38" s="25" t="s">
        <v>39</v>
      </c>
      <c r="C38" s="145" t="s">
        <v>103</v>
      </c>
      <c r="D38" s="145"/>
      <c r="E38" s="85" t="s">
        <v>99</v>
      </c>
      <c r="F38" s="23" t="s">
        <v>26</v>
      </c>
    </row>
    <row r="39" spans="1:6" ht="45" customHeight="1" x14ac:dyDescent="0.25">
      <c r="A39" s="130" t="s">
        <v>15</v>
      </c>
      <c r="B39" s="71" t="s">
        <v>89</v>
      </c>
      <c r="C39" s="157" t="s">
        <v>158</v>
      </c>
      <c r="D39" s="157"/>
      <c r="E39" s="132" t="s">
        <v>166</v>
      </c>
      <c r="F39" s="139"/>
    </row>
    <row r="40" spans="1:6" ht="30" customHeight="1" x14ac:dyDescent="0.25">
      <c r="A40" s="130" t="s">
        <v>17</v>
      </c>
      <c r="B40" s="71" t="s">
        <v>40</v>
      </c>
      <c r="C40" s="157" t="s">
        <v>159</v>
      </c>
      <c r="D40" s="157"/>
      <c r="E40" s="132" t="s">
        <v>167</v>
      </c>
      <c r="F40" s="42"/>
    </row>
    <row r="41" spans="1:6" ht="30" customHeight="1" x14ac:dyDescent="0.25">
      <c r="A41" s="86" t="s">
        <v>18</v>
      </c>
      <c r="B41" s="71" t="s">
        <v>41</v>
      </c>
      <c r="C41" s="157" t="s">
        <v>160</v>
      </c>
      <c r="D41" s="157"/>
      <c r="E41" s="125" t="s">
        <v>119</v>
      </c>
      <c r="F41" s="42">
        <v>0</v>
      </c>
    </row>
    <row r="42" spans="1:6" ht="30" customHeight="1" x14ac:dyDescent="0.25">
      <c r="A42" s="86" t="s">
        <v>16</v>
      </c>
      <c r="B42" s="78" t="s">
        <v>42</v>
      </c>
      <c r="C42" s="157"/>
      <c r="D42" s="157"/>
      <c r="E42" s="94"/>
      <c r="F42" s="44">
        <v>0</v>
      </c>
    </row>
    <row r="43" spans="1:6" x14ac:dyDescent="0.25">
      <c r="A43" s="85"/>
      <c r="B43" s="85" t="s">
        <v>7</v>
      </c>
      <c r="C43" s="156">
        <f>SUM(F39:F42)</f>
        <v>0</v>
      </c>
      <c r="D43" s="156"/>
      <c r="E43" s="156"/>
      <c r="F43" s="156"/>
    </row>
    <row r="45" spans="1:6" x14ac:dyDescent="0.25">
      <c r="A45" s="177" t="s">
        <v>43</v>
      </c>
      <c r="B45" s="177"/>
      <c r="C45" s="177"/>
      <c r="D45" s="177"/>
      <c r="E45" s="177"/>
      <c r="F45" s="177"/>
    </row>
    <row r="47" spans="1:6" x14ac:dyDescent="0.25">
      <c r="A47" s="85">
        <v>2</v>
      </c>
      <c r="B47" s="25" t="s">
        <v>44</v>
      </c>
      <c r="C47" s="145" t="s">
        <v>26</v>
      </c>
      <c r="D47" s="145"/>
      <c r="E47" s="145"/>
      <c r="F47" s="145"/>
    </row>
    <row r="48" spans="1:6" x14ac:dyDescent="0.25">
      <c r="A48" s="86" t="s">
        <v>21</v>
      </c>
      <c r="B48" s="47" t="s">
        <v>45</v>
      </c>
      <c r="C48" s="158">
        <f>F21</f>
        <v>0</v>
      </c>
      <c r="D48" s="158"/>
      <c r="E48" s="158"/>
      <c r="F48" s="159"/>
    </row>
    <row r="49" spans="1:6" x14ac:dyDescent="0.25">
      <c r="A49" s="86" t="s">
        <v>23</v>
      </c>
      <c r="B49" s="47" t="s">
        <v>46</v>
      </c>
      <c r="C49" s="158">
        <f>F34</f>
        <v>0</v>
      </c>
      <c r="D49" s="158"/>
      <c r="E49" s="158"/>
      <c r="F49" s="159"/>
    </row>
    <row r="50" spans="1:6" x14ac:dyDescent="0.25">
      <c r="A50" s="86" t="s">
        <v>38</v>
      </c>
      <c r="B50" s="47" t="s">
        <v>39</v>
      </c>
      <c r="C50" s="158">
        <f>C43</f>
        <v>0</v>
      </c>
      <c r="D50" s="158"/>
      <c r="E50" s="158"/>
      <c r="F50" s="159"/>
    </row>
    <row r="51" spans="1:6" x14ac:dyDescent="0.25">
      <c r="A51" s="85"/>
      <c r="B51" s="85" t="s">
        <v>7</v>
      </c>
      <c r="C51" s="156">
        <f>SUM(C48:F50)</f>
        <v>0</v>
      </c>
      <c r="D51" s="156"/>
      <c r="E51" s="156"/>
      <c r="F51" s="156"/>
    </row>
    <row r="53" spans="1:6" x14ac:dyDescent="0.25">
      <c r="A53" s="177" t="s">
        <v>47</v>
      </c>
      <c r="B53" s="177"/>
      <c r="C53" s="177"/>
      <c r="D53" s="177"/>
      <c r="E53" s="177"/>
      <c r="F53" s="177"/>
    </row>
    <row r="55" spans="1:6" x14ac:dyDescent="0.25">
      <c r="A55" s="96">
        <v>3</v>
      </c>
      <c r="B55" s="97" t="s">
        <v>48</v>
      </c>
      <c r="C55" s="96" t="s">
        <v>11</v>
      </c>
      <c r="D55" s="96" t="s">
        <v>103</v>
      </c>
      <c r="E55" s="96" t="s">
        <v>99</v>
      </c>
      <c r="F55" s="23" t="s">
        <v>26</v>
      </c>
    </row>
    <row r="56" spans="1:6" ht="30" x14ac:dyDescent="0.25">
      <c r="A56" s="49" t="s">
        <v>15</v>
      </c>
      <c r="B56" s="94" t="s">
        <v>49</v>
      </c>
      <c r="C56" s="98">
        <v>6.4000000000000003E-3</v>
      </c>
      <c r="D56" s="94" t="s">
        <v>120</v>
      </c>
      <c r="E56" s="94" t="s">
        <v>121</v>
      </c>
      <c r="F56" s="99"/>
    </row>
    <row r="57" spans="1:6" x14ac:dyDescent="0.25">
      <c r="A57" s="49" t="s">
        <v>17</v>
      </c>
      <c r="B57" s="94" t="s">
        <v>122</v>
      </c>
      <c r="C57" s="100">
        <v>5.0000000000000001E-4</v>
      </c>
      <c r="D57" s="94" t="s">
        <v>123</v>
      </c>
      <c r="E57" s="101" t="s">
        <v>124</v>
      </c>
      <c r="F57" s="99"/>
    </row>
    <row r="58" spans="1:6" ht="30" x14ac:dyDescent="0.25">
      <c r="A58" s="49" t="s">
        <v>18</v>
      </c>
      <c r="B58" s="94" t="s">
        <v>125</v>
      </c>
      <c r="C58" s="102">
        <v>0.02</v>
      </c>
      <c r="D58" s="94" t="s">
        <v>170</v>
      </c>
      <c r="E58" s="94" t="s">
        <v>176</v>
      </c>
      <c r="F58" s="99"/>
    </row>
    <row r="59" spans="1:6" ht="45" x14ac:dyDescent="0.25">
      <c r="A59" s="49" t="s">
        <v>16</v>
      </c>
      <c r="B59" s="94" t="s">
        <v>50</v>
      </c>
      <c r="C59" s="98">
        <v>4.0000000000000002E-4</v>
      </c>
      <c r="D59" s="94" t="s">
        <v>126</v>
      </c>
      <c r="E59" s="101" t="s">
        <v>127</v>
      </c>
      <c r="F59" s="99"/>
    </row>
    <row r="60" spans="1:6" ht="30" x14ac:dyDescent="0.25">
      <c r="A60" s="49" t="s">
        <v>19</v>
      </c>
      <c r="B60" s="94" t="s">
        <v>128</v>
      </c>
      <c r="C60" s="98">
        <v>1E-4</v>
      </c>
      <c r="D60" s="94" t="s">
        <v>123</v>
      </c>
      <c r="E60" s="101" t="s">
        <v>129</v>
      </c>
      <c r="F60" s="99"/>
    </row>
    <row r="61" spans="1:6" ht="30" x14ac:dyDescent="0.25">
      <c r="A61" s="49" t="s">
        <v>20</v>
      </c>
      <c r="B61" s="94" t="s">
        <v>130</v>
      </c>
      <c r="C61" s="102">
        <v>0.02</v>
      </c>
      <c r="D61" s="94" t="s">
        <v>170</v>
      </c>
      <c r="E61" s="94" t="s">
        <v>176</v>
      </c>
      <c r="F61" s="99"/>
    </row>
    <row r="62" spans="1:6" x14ac:dyDescent="0.25">
      <c r="A62" s="166" t="s">
        <v>7</v>
      </c>
      <c r="B62" s="166"/>
      <c r="C62" s="103">
        <f>SUM(C56:C61)</f>
        <v>4.7399999999999998E-2</v>
      </c>
      <c r="D62" s="104"/>
      <c r="E62" s="105"/>
      <c r="F62" s="32"/>
    </row>
    <row r="63" spans="1:6" x14ac:dyDescent="0.25">
      <c r="A63" s="73"/>
      <c r="B63" s="74"/>
      <c r="C63" s="75"/>
      <c r="D63" s="76"/>
      <c r="E63" s="74"/>
      <c r="F63" s="77"/>
    </row>
    <row r="64" spans="1:6" x14ac:dyDescent="0.25">
      <c r="A64" s="177" t="s">
        <v>51</v>
      </c>
      <c r="B64" s="177"/>
      <c r="C64" s="177"/>
      <c r="D64" s="177"/>
      <c r="E64" s="177"/>
      <c r="F64" s="177"/>
    </row>
    <row r="66" spans="1:6" x14ac:dyDescent="0.25">
      <c r="A66" s="177" t="s">
        <v>52</v>
      </c>
      <c r="B66" s="177"/>
      <c r="C66" s="177"/>
      <c r="D66" s="177"/>
      <c r="E66" s="177"/>
      <c r="F66" s="177"/>
    </row>
    <row r="68" spans="1:6" x14ac:dyDescent="0.25">
      <c r="A68" s="85" t="s">
        <v>53</v>
      </c>
      <c r="B68" s="25" t="s">
        <v>54</v>
      </c>
      <c r="C68" s="85" t="s">
        <v>11</v>
      </c>
      <c r="D68" s="85" t="s">
        <v>103</v>
      </c>
      <c r="E68" s="85" t="s">
        <v>99</v>
      </c>
      <c r="F68" s="23" t="s">
        <v>26</v>
      </c>
    </row>
    <row r="69" spans="1:6" ht="42" customHeight="1" x14ac:dyDescent="0.25">
      <c r="A69" s="49" t="s">
        <v>15</v>
      </c>
      <c r="B69" s="94" t="s">
        <v>131</v>
      </c>
      <c r="C69" s="100">
        <v>7.6E-3</v>
      </c>
      <c r="D69" s="94" t="s">
        <v>132</v>
      </c>
      <c r="E69" s="94" t="s">
        <v>133</v>
      </c>
      <c r="F69" s="63">
        <f>$C$13*C69</f>
        <v>0</v>
      </c>
    </row>
    <row r="70" spans="1:6" ht="30" x14ac:dyDescent="0.25">
      <c r="A70" s="49" t="s">
        <v>17</v>
      </c>
      <c r="B70" s="94" t="s">
        <v>134</v>
      </c>
      <c r="C70" s="100">
        <v>1.3899999999999999E-2</v>
      </c>
      <c r="D70" s="94" t="s">
        <v>135</v>
      </c>
      <c r="E70" s="94" t="s">
        <v>136</v>
      </c>
      <c r="F70" s="63">
        <f t="shared" ref="F70:F73" si="1">$C$13*C70</f>
        <v>0</v>
      </c>
    </row>
    <row r="71" spans="1:6" x14ac:dyDescent="0.25">
      <c r="A71" s="49" t="s">
        <v>18</v>
      </c>
      <c r="B71" s="94" t="s">
        <v>137</v>
      </c>
      <c r="C71" s="100">
        <v>2.0000000000000001E-4</v>
      </c>
      <c r="D71" s="94" t="s">
        <v>138</v>
      </c>
      <c r="E71" s="94" t="s">
        <v>139</v>
      </c>
      <c r="F71" s="63">
        <f t="shared" si="1"/>
        <v>0</v>
      </c>
    </row>
    <row r="72" spans="1:6" ht="30" x14ac:dyDescent="0.25">
      <c r="A72" s="49" t="s">
        <v>16</v>
      </c>
      <c r="B72" s="94" t="s">
        <v>140</v>
      </c>
      <c r="C72" s="100">
        <v>2.9999999999999997E-4</v>
      </c>
      <c r="D72" s="94" t="s">
        <v>141</v>
      </c>
      <c r="E72" s="94" t="s">
        <v>142</v>
      </c>
      <c r="F72" s="63">
        <f t="shared" si="1"/>
        <v>0</v>
      </c>
    </row>
    <row r="73" spans="1:6" x14ac:dyDescent="0.25">
      <c r="A73" s="49" t="s">
        <v>19</v>
      </c>
      <c r="B73" s="94" t="s">
        <v>143</v>
      </c>
      <c r="C73" s="100">
        <v>1E-4</v>
      </c>
      <c r="D73" s="94" t="s">
        <v>144</v>
      </c>
      <c r="E73" s="94" t="s">
        <v>145</v>
      </c>
      <c r="F73" s="63">
        <f t="shared" si="1"/>
        <v>0</v>
      </c>
    </row>
    <row r="74" spans="1:6" x14ac:dyDescent="0.25">
      <c r="A74" s="166" t="s">
        <v>7</v>
      </c>
      <c r="B74" s="166"/>
      <c r="C74" s="103">
        <v>2.2099999999999998E-2</v>
      </c>
      <c r="D74" s="104"/>
      <c r="E74" s="105"/>
      <c r="F74" s="105">
        <f>SUM(F69:F73)</f>
        <v>0</v>
      </c>
    </row>
    <row r="75" spans="1:6" x14ac:dyDescent="0.25">
      <c r="A75" s="114"/>
      <c r="B75" s="65"/>
      <c r="C75" s="115"/>
      <c r="D75" s="116"/>
      <c r="E75" s="117"/>
      <c r="F75" s="117"/>
    </row>
    <row r="76" spans="1:6" x14ac:dyDescent="0.25">
      <c r="A76" s="96" t="s">
        <v>55</v>
      </c>
      <c r="B76" s="97" t="s">
        <v>56</v>
      </c>
      <c r="C76" s="96" t="s">
        <v>11</v>
      </c>
      <c r="D76" s="96" t="s">
        <v>103</v>
      </c>
      <c r="E76" s="96" t="s">
        <v>99</v>
      </c>
      <c r="F76" s="106" t="s">
        <v>26</v>
      </c>
    </row>
    <row r="77" spans="1:6" ht="45" x14ac:dyDescent="0.25">
      <c r="A77" s="49" t="s">
        <v>15</v>
      </c>
      <c r="B77" s="52" t="s">
        <v>57</v>
      </c>
      <c r="C77" s="107">
        <v>0</v>
      </c>
      <c r="D77" s="94" t="s">
        <v>102</v>
      </c>
      <c r="E77" s="49"/>
      <c r="F77" s="108"/>
    </row>
    <row r="78" spans="1:6" x14ac:dyDescent="0.25">
      <c r="B78" s="13"/>
      <c r="C78" s="1"/>
      <c r="D78" s="1"/>
      <c r="E78" s="1"/>
      <c r="F78" s="15"/>
    </row>
    <row r="79" spans="1:6" x14ac:dyDescent="0.25">
      <c r="A79" s="177" t="s">
        <v>58</v>
      </c>
      <c r="B79" s="177"/>
      <c r="C79" s="177"/>
      <c r="D79" s="177"/>
      <c r="E79" s="177"/>
      <c r="F79" s="177"/>
    </row>
    <row r="80" spans="1:6" x14ac:dyDescent="0.25">
      <c r="A80" s="91"/>
      <c r="B80" s="91"/>
      <c r="C80" s="91"/>
      <c r="D80" s="91"/>
      <c r="E80" s="91"/>
      <c r="F80" s="91"/>
    </row>
    <row r="81" spans="1:6" x14ac:dyDescent="0.25">
      <c r="A81" s="85">
        <v>4</v>
      </c>
      <c r="B81" s="25" t="s">
        <v>59</v>
      </c>
      <c r="C81" s="85" t="s">
        <v>11</v>
      </c>
      <c r="D81" s="85"/>
      <c r="E81" s="85"/>
      <c r="F81" s="85" t="s">
        <v>26</v>
      </c>
    </row>
    <row r="82" spans="1:6" x14ac:dyDescent="0.25">
      <c r="A82" s="86" t="s">
        <v>53</v>
      </c>
      <c r="B82" s="47" t="s">
        <v>54</v>
      </c>
      <c r="C82" s="47"/>
      <c r="D82" s="47"/>
      <c r="E82" s="47"/>
      <c r="F82" s="67">
        <f>F74</f>
        <v>0</v>
      </c>
    </row>
    <row r="83" spans="1:6" x14ac:dyDescent="0.25">
      <c r="A83" s="86" t="s">
        <v>55</v>
      </c>
      <c r="B83" s="81" t="s">
        <v>60</v>
      </c>
      <c r="C83" s="47"/>
      <c r="D83" s="87"/>
      <c r="E83" s="47"/>
      <c r="F83" s="3">
        <v>0</v>
      </c>
    </row>
    <row r="84" spans="1:6" x14ac:dyDescent="0.25">
      <c r="A84" s="85"/>
      <c r="B84" s="85" t="s">
        <v>7</v>
      </c>
      <c r="C84" s="25"/>
      <c r="D84" s="25"/>
      <c r="E84" s="25"/>
      <c r="F84" s="35">
        <f>F83+F82</f>
        <v>0</v>
      </c>
    </row>
    <row r="86" spans="1:6" x14ac:dyDescent="0.25">
      <c r="A86" s="177" t="s">
        <v>61</v>
      </c>
      <c r="B86" s="177"/>
      <c r="C86" s="177"/>
      <c r="D86" s="177"/>
      <c r="E86" s="177"/>
      <c r="F86" s="177"/>
    </row>
    <row r="88" spans="1:6" x14ac:dyDescent="0.25">
      <c r="A88" s="118">
        <v>5</v>
      </c>
      <c r="B88" s="25" t="s">
        <v>62</v>
      </c>
      <c r="C88" s="145" t="s">
        <v>99</v>
      </c>
      <c r="D88" s="145"/>
      <c r="E88" s="145"/>
      <c r="F88" s="118" t="s">
        <v>26</v>
      </c>
    </row>
    <row r="89" spans="1:6" x14ac:dyDescent="0.25">
      <c r="A89" s="122" t="s">
        <v>15</v>
      </c>
      <c r="B89" s="71" t="s">
        <v>63</v>
      </c>
      <c r="C89" s="141"/>
      <c r="D89" s="141"/>
      <c r="E89" s="141"/>
      <c r="F89" s="123">
        <v>0</v>
      </c>
    </row>
    <row r="90" spans="1:6" x14ac:dyDescent="0.25">
      <c r="A90" s="122" t="s">
        <v>17</v>
      </c>
      <c r="B90" s="71" t="s">
        <v>64</v>
      </c>
      <c r="C90" s="141"/>
      <c r="D90" s="141"/>
      <c r="E90" s="141"/>
      <c r="F90" s="63">
        <v>0</v>
      </c>
    </row>
    <row r="91" spans="1:6" x14ac:dyDescent="0.25">
      <c r="A91" s="122" t="s">
        <v>18</v>
      </c>
      <c r="B91" s="71" t="s">
        <v>65</v>
      </c>
      <c r="C91" s="141"/>
      <c r="D91" s="141"/>
      <c r="E91" s="141"/>
      <c r="F91" s="63">
        <v>0</v>
      </c>
    </row>
    <row r="92" spans="1:6" x14ac:dyDescent="0.25">
      <c r="A92" s="122" t="s">
        <v>16</v>
      </c>
      <c r="B92" s="71" t="s">
        <v>42</v>
      </c>
      <c r="C92" s="141"/>
      <c r="D92" s="141"/>
      <c r="E92" s="141"/>
      <c r="F92" s="123">
        <v>0</v>
      </c>
    </row>
    <row r="93" spans="1:6" x14ac:dyDescent="0.25">
      <c r="A93" s="121"/>
      <c r="B93" s="121" t="s">
        <v>7</v>
      </c>
      <c r="C93" s="187"/>
      <c r="D93" s="188"/>
      <c r="E93" s="189"/>
      <c r="F93" s="124">
        <f>F92+F91+F90+F89</f>
        <v>0</v>
      </c>
    </row>
    <row r="95" spans="1:6" x14ac:dyDescent="0.25">
      <c r="A95" s="177" t="s">
        <v>66</v>
      </c>
      <c r="B95" s="177"/>
      <c r="C95" s="177"/>
      <c r="D95" s="177"/>
      <c r="E95" s="177"/>
      <c r="F95" s="177"/>
    </row>
    <row r="97" spans="1:6" x14ac:dyDescent="0.25">
      <c r="A97" s="85">
        <v>6</v>
      </c>
      <c r="B97" s="25" t="s">
        <v>67</v>
      </c>
      <c r="C97" s="85" t="s">
        <v>11</v>
      </c>
      <c r="D97" s="145" t="s">
        <v>99</v>
      </c>
      <c r="E97" s="145"/>
      <c r="F97" s="85" t="s">
        <v>26</v>
      </c>
    </row>
    <row r="98" spans="1:6" ht="24.95" customHeight="1" x14ac:dyDescent="0.25">
      <c r="A98" s="86" t="s">
        <v>15</v>
      </c>
      <c r="B98" s="71" t="s">
        <v>68</v>
      </c>
      <c r="C98" s="127">
        <v>0.05</v>
      </c>
      <c r="D98" s="161" t="s">
        <v>169</v>
      </c>
      <c r="E98" s="161"/>
      <c r="F98" s="63">
        <f>($C$13+$C$51+$F$62+$F$84+$F$93)*C98</f>
        <v>0</v>
      </c>
    </row>
    <row r="99" spans="1:6" ht="36.75" customHeight="1" x14ac:dyDescent="0.25">
      <c r="A99" s="86" t="s">
        <v>17</v>
      </c>
      <c r="B99" s="71" t="s">
        <v>69</v>
      </c>
      <c r="C99" s="127">
        <v>0.1</v>
      </c>
      <c r="D99" s="161"/>
      <c r="E99" s="161"/>
      <c r="F99" s="63">
        <f>($C$13+$C$51+$F$62+$F$84+$F$93+F98)*C99</f>
        <v>0</v>
      </c>
    </row>
    <row r="100" spans="1:6" x14ac:dyDescent="0.25">
      <c r="A100" s="86" t="s">
        <v>18</v>
      </c>
      <c r="B100" s="5" t="s">
        <v>70</v>
      </c>
      <c r="C100" s="47"/>
      <c r="D100" s="159"/>
      <c r="E100" s="159"/>
      <c r="F100" s="34">
        <f>SUM(F101:F103)</f>
        <v>0</v>
      </c>
    </row>
    <row r="101" spans="1:6" ht="30" customHeight="1" x14ac:dyDescent="0.25">
      <c r="A101" s="86"/>
      <c r="B101" s="47" t="s">
        <v>71</v>
      </c>
      <c r="C101" s="36">
        <v>9.2499999999999999E-2</v>
      </c>
      <c r="D101" s="155" t="s">
        <v>114</v>
      </c>
      <c r="E101" s="155"/>
      <c r="F101" s="67">
        <f>((C116+F98+F99)/(1-0.1425)*0.0925)</f>
        <v>0</v>
      </c>
    </row>
    <row r="102" spans="1:6" ht="20.100000000000001" customHeight="1" x14ac:dyDescent="0.25">
      <c r="A102" s="86"/>
      <c r="B102" s="47" t="s">
        <v>72</v>
      </c>
      <c r="C102" s="36">
        <v>0</v>
      </c>
      <c r="D102" s="155" t="s">
        <v>104</v>
      </c>
      <c r="E102" s="155"/>
      <c r="F102" s="3">
        <v>0</v>
      </c>
    </row>
    <row r="103" spans="1:6" ht="20.100000000000001" customHeight="1" x14ac:dyDescent="0.25">
      <c r="A103" s="86"/>
      <c r="B103" s="71" t="s">
        <v>73</v>
      </c>
      <c r="C103" s="128">
        <v>0.05</v>
      </c>
      <c r="D103" s="163" t="s">
        <v>101</v>
      </c>
      <c r="E103" s="163"/>
      <c r="F103" s="63">
        <f>(C116+F98+F99)/(1-0.1425)*0.05</f>
        <v>0</v>
      </c>
    </row>
    <row r="104" spans="1:6" x14ac:dyDescent="0.25">
      <c r="A104" s="85"/>
      <c r="B104" s="85" t="s">
        <v>7</v>
      </c>
      <c r="C104" s="25"/>
      <c r="D104" s="25"/>
      <c r="E104" s="25"/>
      <c r="F104" s="37">
        <f>ROUND(F100+F99+F98,2)</f>
        <v>0</v>
      </c>
    </row>
    <row r="107" spans="1:6" x14ac:dyDescent="0.25">
      <c r="A107" s="83" t="s">
        <v>76</v>
      </c>
      <c r="B107" s="153" t="s">
        <v>77</v>
      </c>
      <c r="C107" s="154"/>
      <c r="D107" s="154"/>
      <c r="E107" s="154"/>
      <c r="F107" s="154"/>
    </row>
    <row r="109" spans="1:6" x14ac:dyDescent="0.25">
      <c r="A109" s="4"/>
      <c r="B109" s="4" t="s">
        <v>78</v>
      </c>
      <c r="C109" s="182" t="s">
        <v>26</v>
      </c>
      <c r="D109" s="182"/>
      <c r="E109" s="182"/>
      <c r="F109" s="182"/>
    </row>
    <row r="110" spans="1:6" x14ac:dyDescent="0.25">
      <c r="A110" s="4"/>
      <c r="B110" s="4" t="s">
        <v>79</v>
      </c>
      <c r="C110" s="182"/>
      <c r="D110" s="182"/>
      <c r="E110" s="182"/>
      <c r="F110" s="182"/>
    </row>
    <row r="111" spans="1:6" x14ac:dyDescent="0.25">
      <c r="A111" s="92" t="s">
        <v>15</v>
      </c>
      <c r="B111" s="82" t="s">
        <v>8</v>
      </c>
      <c r="C111" s="183">
        <f>C13</f>
        <v>0</v>
      </c>
      <c r="D111" s="184"/>
      <c r="E111" s="184"/>
      <c r="F111" s="184"/>
    </row>
    <row r="112" spans="1:6" x14ac:dyDescent="0.25">
      <c r="A112" s="92" t="s">
        <v>17</v>
      </c>
      <c r="B112" s="82" t="s">
        <v>80</v>
      </c>
      <c r="C112" s="183">
        <f>C51</f>
        <v>0</v>
      </c>
      <c r="D112" s="184"/>
      <c r="E112" s="184"/>
      <c r="F112" s="184"/>
    </row>
    <row r="113" spans="1:6" x14ac:dyDescent="0.25">
      <c r="A113" s="92" t="s">
        <v>18</v>
      </c>
      <c r="B113" s="82" t="s">
        <v>47</v>
      </c>
      <c r="C113" s="183">
        <f>F62</f>
        <v>0</v>
      </c>
      <c r="D113" s="184"/>
      <c r="E113" s="184"/>
      <c r="F113" s="184"/>
    </row>
    <row r="114" spans="1:6" x14ac:dyDescent="0.25">
      <c r="A114" s="92" t="s">
        <v>16</v>
      </c>
      <c r="B114" s="82" t="s">
        <v>51</v>
      </c>
      <c r="C114" s="183">
        <f>F84</f>
        <v>0</v>
      </c>
      <c r="D114" s="184"/>
      <c r="E114" s="184"/>
      <c r="F114" s="184"/>
    </row>
    <row r="115" spans="1:6" x14ac:dyDescent="0.25">
      <c r="A115" s="92" t="s">
        <v>19</v>
      </c>
      <c r="B115" s="82" t="s">
        <v>61</v>
      </c>
      <c r="C115" s="183">
        <f>F93</f>
        <v>0</v>
      </c>
      <c r="D115" s="184"/>
      <c r="E115" s="184"/>
      <c r="F115" s="184"/>
    </row>
    <row r="116" spans="1:6" x14ac:dyDescent="0.25">
      <c r="A116" s="92"/>
      <c r="B116" s="14" t="s">
        <v>81</v>
      </c>
      <c r="C116" s="183">
        <f>SUM(C111:F115)</f>
        <v>0</v>
      </c>
      <c r="D116" s="184"/>
      <c r="E116" s="184"/>
      <c r="F116" s="184"/>
    </row>
    <row r="117" spans="1:6" x14ac:dyDescent="0.25">
      <c r="A117" s="92" t="s">
        <v>20</v>
      </c>
      <c r="B117" s="82" t="s">
        <v>66</v>
      </c>
      <c r="C117" s="181">
        <f>F104</f>
        <v>0</v>
      </c>
      <c r="D117" s="181"/>
      <c r="E117" s="181"/>
      <c r="F117" s="181"/>
    </row>
    <row r="118" spans="1:6" x14ac:dyDescent="0.25">
      <c r="A118" s="93"/>
      <c r="B118" s="93" t="s">
        <v>82</v>
      </c>
      <c r="C118" s="185">
        <f>ROUND((C117+C116),2)</f>
        <v>0</v>
      </c>
      <c r="D118" s="186"/>
      <c r="E118" s="186"/>
      <c r="F118" s="186"/>
    </row>
    <row r="120" spans="1:6" ht="39.950000000000003" customHeight="1" x14ac:dyDescent="0.25">
      <c r="A120" s="83" t="s">
        <v>83</v>
      </c>
      <c r="B120" s="171" t="s">
        <v>84</v>
      </c>
      <c r="C120" s="172"/>
      <c r="D120" s="172"/>
      <c r="E120" s="172"/>
      <c r="F120" s="172"/>
    </row>
    <row r="121" spans="1:6" x14ac:dyDescent="0.25">
      <c r="A121" s="90" t="s">
        <v>15</v>
      </c>
      <c r="B121" s="45" t="s">
        <v>85</v>
      </c>
      <c r="C121" s="154"/>
      <c r="D121" s="154"/>
      <c r="E121" s="154"/>
      <c r="F121" s="154"/>
    </row>
    <row r="122" spans="1:6" x14ac:dyDescent="0.25">
      <c r="A122" s="90" t="s">
        <v>17</v>
      </c>
      <c r="B122" s="45" t="s">
        <v>86</v>
      </c>
      <c r="C122" s="154"/>
      <c r="D122" s="154"/>
      <c r="E122" s="154"/>
      <c r="F122" s="154"/>
    </row>
    <row r="123" spans="1:6" x14ac:dyDescent="0.25">
      <c r="A123" s="168" t="s">
        <v>18</v>
      </c>
      <c r="B123" s="45" t="s">
        <v>87</v>
      </c>
      <c r="C123" s="154"/>
      <c r="D123" s="154"/>
      <c r="E123" s="154"/>
      <c r="F123" s="154"/>
    </row>
    <row r="124" spans="1:6" ht="30" x14ac:dyDescent="0.25">
      <c r="A124" s="168"/>
      <c r="B124" s="89" t="s">
        <v>88</v>
      </c>
      <c r="C124" s="154"/>
      <c r="D124" s="154"/>
      <c r="E124" s="154"/>
      <c r="F124" s="154"/>
    </row>
  </sheetData>
  <mergeCells count="56">
    <mergeCell ref="D100:E100"/>
    <mergeCell ref="D98:E99"/>
    <mergeCell ref="C88:E88"/>
    <mergeCell ref="A95:F95"/>
    <mergeCell ref="D97:E97"/>
    <mergeCell ref="C93:E93"/>
    <mergeCell ref="C118:F118"/>
    <mergeCell ref="B120:F120"/>
    <mergeCell ref="C121:F121"/>
    <mergeCell ref="C122:F122"/>
    <mergeCell ref="A123:A124"/>
    <mergeCell ref="C123:F124"/>
    <mergeCell ref="C117:F117"/>
    <mergeCell ref="D101:E101"/>
    <mergeCell ref="D102:E102"/>
    <mergeCell ref="D103:E103"/>
    <mergeCell ref="B107:F107"/>
    <mergeCell ref="C109:F110"/>
    <mergeCell ref="C111:F111"/>
    <mergeCell ref="C112:F112"/>
    <mergeCell ref="C113:F113"/>
    <mergeCell ref="C114:F114"/>
    <mergeCell ref="C115:F115"/>
    <mergeCell ref="C116:F116"/>
    <mergeCell ref="C51:F51"/>
    <mergeCell ref="A53:F53"/>
    <mergeCell ref="A64:F64"/>
    <mergeCell ref="A66:F66"/>
    <mergeCell ref="A86:F86"/>
    <mergeCell ref="A79:F79"/>
    <mergeCell ref="A62:B62"/>
    <mergeCell ref="A74:B74"/>
    <mergeCell ref="C50:F50"/>
    <mergeCell ref="A36:F36"/>
    <mergeCell ref="C38:D38"/>
    <mergeCell ref="C39:D39"/>
    <mergeCell ref="C40:D40"/>
    <mergeCell ref="C41:D41"/>
    <mergeCell ref="C42:D42"/>
    <mergeCell ref="C43:F43"/>
    <mergeCell ref="A45:F45"/>
    <mergeCell ref="C47:F47"/>
    <mergeCell ref="C48:F48"/>
    <mergeCell ref="C49:F49"/>
    <mergeCell ref="C2:D2"/>
    <mergeCell ref="A35:F35"/>
    <mergeCell ref="A4:G4"/>
    <mergeCell ref="C6:E6"/>
    <mergeCell ref="C7:E7"/>
    <mergeCell ref="C13:F13"/>
    <mergeCell ref="A14:F14"/>
    <mergeCell ref="A15:F15"/>
    <mergeCell ref="A16:F16"/>
    <mergeCell ref="A22:F22"/>
    <mergeCell ref="A23:F23"/>
    <mergeCell ref="A21:B21"/>
  </mergeCells>
  <pageMargins left="0.511811024" right="0.511811024" top="0.78740157499999996" bottom="0.78740157499999996" header="0.31496062000000002" footer="0.31496062000000002"/>
  <pageSetup paperSize="9" scale="51" orientation="portrait" r:id="rId1"/>
  <rowBreaks count="1" manualBreakCount="1">
    <brk id="5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showGridLines="0" tabSelected="1" zoomScaleNormal="100" workbookViewId="0">
      <selection activeCell="C6" sqref="C6"/>
    </sheetView>
  </sheetViews>
  <sheetFormatPr defaultRowHeight="15" x14ac:dyDescent="0.25"/>
  <cols>
    <col min="2" max="2" width="37.7109375" customWidth="1"/>
    <col min="3" max="3" width="16.42578125" bestFit="1" customWidth="1"/>
    <col min="4" max="4" width="18.140625" customWidth="1"/>
    <col min="5" max="5" width="19.85546875" customWidth="1"/>
    <col min="6" max="6" width="16.85546875" bestFit="1" customWidth="1"/>
    <col min="7" max="7" width="9.5703125" bestFit="1" customWidth="1"/>
    <col min="8" max="8" width="11.5703125" bestFit="1" customWidth="1"/>
    <col min="9" max="10" width="13.28515625" bestFit="1" customWidth="1"/>
  </cols>
  <sheetData>
    <row r="1" spans="2:9" x14ac:dyDescent="0.25">
      <c r="B1" s="192" t="s">
        <v>110</v>
      </c>
      <c r="C1" s="192"/>
      <c r="D1" s="192"/>
      <c r="E1" s="192"/>
      <c r="F1" s="192"/>
    </row>
    <row r="2" spans="2:9" ht="15.75" thickBot="1" x14ac:dyDescent="0.3">
      <c r="B2" t="s">
        <v>162</v>
      </c>
    </row>
    <row r="3" spans="2:9" ht="15" customHeight="1" x14ac:dyDescent="0.25">
      <c r="B3" s="202" t="s">
        <v>107</v>
      </c>
      <c r="C3" s="203"/>
      <c r="D3" s="203"/>
      <c r="E3" s="203"/>
      <c r="F3" s="204"/>
    </row>
    <row r="4" spans="2:9" ht="15.75" thickBot="1" x14ac:dyDescent="0.3">
      <c r="B4" s="205"/>
      <c r="C4" s="206"/>
      <c r="D4" s="206"/>
      <c r="E4" s="206"/>
      <c r="F4" s="207"/>
    </row>
    <row r="5" spans="2:9" ht="30" customHeight="1" x14ac:dyDescent="0.25">
      <c r="B5" s="6" t="s">
        <v>105</v>
      </c>
      <c r="C5" s="9" t="s">
        <v>108</v>
      </c>
      <c r="D5" s="7" t="s">
        <v>109</v>
      </c>
      <c r="E5" s="8" t="s">
        <v>90</v>
      </c>
      <c r="F5" s="8" t="s">
        <v>91</v>
      </c>
    </row>
    <row r="6" spans="2:9" ht="30" customHeight="1" thickBot="1" x14ac:dyDescent="0.3">
      <c r="B6" s="16" t="s">
        <v>161</v>
      </c>
      <c r="C6" s="17">
        <v>127</v>
      </c>
      <c r="D6" s="20">
        <f>'RECEPÇÃO SALVADOR'!C117</f>
        <v>0</v>
      </c>
      <c r="E6" s="18">
        <f>D6*C6</f>
        <v>0</v>
      </c>
      <c r="F6" s="18">
        <f>E6*12</f>
        <v>0</v>
      </c>
      <c r="H6" s="142"/>
      <c r="I6" s="142"/>
    </row>
    <row r="7" spans="2:9" x14ac:dyDescent="0.25">
      <c r="B7" s="208" t="s">
        <v>106</v>
      </c>
      <c r="C7" s="209"/>
      <c r="D7" s="210"/>
      <c r="E7" s="201">
        <f>E6</f>
        <v>0</v>
      </c>
      <c r="F7" s="201">
        <f>F6</f>
        <v>0</v>
      </c>
    </row>
    <row r="8" spans="2:9" ht="15.75" thickBot="1" x14ac:dyDescent="0.3">
      <c r="B8" s="196"/>
      <c r="C8" s="197"/>
      <c r="D8" s="198"/>
      <c r="E8" s="200"/>
      <c r="F8" s="200"/>
    </row>
    <row r="10" spans="2:9" ht="15.75" thickBot="1" x14ac:dyDescent="0.3">
      <c r="B10" s="10" t="s">
        <v>163</v>
      </c>
      <c r="E10" s="2"/>
    </row>
    <row r="11" spans="2:9" x14ac:dyDescent="0.25">
      <c r="B11" s="202" t="s">
        <v>107</v>
      </c>
      <c r="C11" s="203"/>
      <c r="D11" s="203"/>
      <c r="E11" s="203"/>
      <c r="F11" s="204"/>
    </row>
    <row r="12" spans="2:9" ht="15.75" thickBot="1" x14ac:dyDescent="0.3">
      <c r="B12" s="205"/>
      <c r="C12" s="206"/>
      <c r="D12" s="206"/>
      <c r="E12" s="206"/>
      <c r="F12" s="207"/>
    </row>
    <row r="13" spans="2:9" x14ac:dyDescent="0.25">
      <c r="B13" s="6" t="s">
        <v>105</v>
      </c>
      <c r="C13" s="9" t="s">
        <v>108</v>
      </c>
      <c r="D13" s="7" t="s">
        <v>109</v>
      </c>
      <c r="E13" s="8" t="s">
        <v>90</v>
      </c>
      <c r="F13" s="8" t="s">
        <v>91</v>
      </c>
    </row>
    <row r="14" spans="2:9" x14ac:dyDescent="0.25">
      <c r="B14" s="16" t="s">
        <v>161</v>
      </c>
      <c r="C14" s="133">
        <v>3</v>
      </c>
      <c r="D14" s="19">
        <f>'RECEPÇÃO VIT. CONQUISTA'!C118</f>
        <v>0</v>
      </c>
      <c r="E14" s="18">
        <f>D14*C14</f>
        <v>0</v>
      </c>
      <c r="F14" s="18">
        <f>E14*12</f>
        <v>0</v>
      </c>
      <c r="G14" s="142"/>
      <c r="H14" s="142"/>
    </row>
    <row r="15" spans="2:9" x14ac:dyDescent="0.25">
      <c r="B15" s="193" t="s">
        <v>106</v>
      </c>
      <c r="C15" s="194"/>
      <c r="D15" s="195"/>
      <c r="E15" s="199">
        <f>SUM(E14:E14)</f>
        <v>0</v>
      </c>
      <c r="F15" s="199">
        <f>SUM(F14:F14)</f>
        <v>0</v>
      </c>
    </row>
    <row r="16" spans="2:9" ht="15.75" thickBot="1" x14ac:dyDescent="0.3">
      <c r="B16" s="196"/>
      <c r="C16" s="197"/>
      <c r="D16" s="198"/>
      <c r="E16" s="200"/>
      <c r="F16" s="200"/>
    </row>
    <row r="17" spans="2:10" x14ac:dyDescent="0.25">
      <c r="B17" s="11"/>
      <c r="C17" s="11"/>
      <c r="D17" s="11"/>
      <c r="E17" s="12"/>
      <c r="F17" s="12"/>
    </row>
    <row r="19" spans="2:10" x14ac:dyDescent="0.25">
      <c r="B19" s="190" t="s">
        <v>111</v>
      </c>
      <c r="C19" s="22" t="s">
        <v>113</v>
      </c>
      <c r="D19" s="22" t="s">
        <v>112</v>
      </c>
      <c r="I19" s="142"/>
      <c r="J19" s="142"/>
    </row>
    <row r="20" spans="2:10" x14ac:dyDescent="0.25">
      <c r="B20" s="191"/>
      <c r="C20" s="21">
        <f>E7+E15</f>
        <v>0</v>
      </c>
      <c r="D20" s="21">
        <f>F7+F15</f>
        <v>0</v>
      </c>
    </row>
    <row r="22" spans="2:10" x14ac:dyDescent="0.25">
      <c r="I22" s="142"/>
    </row>
    <row r="24" spans="2:10" x14ac:dyDescent="0.25">
      <c r="C24" s="140"/>
      <c r="D24" s="140"/>
    </row>
    <row r="27" spans="2:10" x14ac:dyDescent="0.25">
      <c r="E27" s="140"/>
    </row>
    <row r="29" spans="2:10" x14ac:dyDescent="0.25">
      <c r="E29" s="140"/>
    </row>
  </sheetData>
  <mergeCells count="10">
    <mergeCell ref="B19:B20"/>
    <mergeCell ref="B1:F1"/>
    <mergeCell ref="B15:D16"/>
    <mergeCell ref="E15:E16"/>
    <mergeCell ref="F15:F16"/>
    <mergeCell ref="E7:E8"/>
    <mergeCell ref="B3:F4"/>
    <mergeCell ref="F7:F8"/>
    <mergeCell ref="B7:D8"/>
    <mergeCell ref="B11:F12"/>
  </mergeCells>
  <pageMargins left="0.511811024" right="0.511811024" top="0.78740157499999996" bottom="0.78740157499999996" header="0.31496062000000002" footer="0.31496062000000002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RECEPÇÃO SALVADOR</vt:lpstr>
      <vt:lpstr>RECEPÇÃO VIT. CONQUISTA</vt:lpstr>
      <vt:lpstr>VALOR LIMITE GLOBAL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Jeovane Batista da Silva</dc:creator>
  <cp:lastModifiedBy>Aline Soares Wainberger</cp:lastModifiedBy>
  <cp:lastPrinted>2020-02-07T13:24:03Z</cp:lastPrinted>
  <dcterms:created xsi:type="dcterms:W3CDTF">2019-06-04T17:25:45Z</dcterms:created>
  <dcterms:modified xsi:type="dcterms:W3CDTF">2020-02-07T13:26:24Z</dcterms:modified>
</cp:coreProperties>
</file>